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hartsheets/sheet1.xml" ContentType="application/vnd.openxmlformats-officedocument.spreadsheetml.chart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3"/>
  <workbookPr defaultThemeVersion="166925"/>
  <mc:AlternateContent xmlns:mc="http://schemas.openxmlformats.org/markup-compatibility/2006">
    <mc:Choice Requires="x15">
      <x15ac:absPath xmlns:x15ac="http://schemas.microsoft.com/office/spreadsheetml/2010/11/ac" url="/Users/Julio/Desktop/PARA PUBLICAR PRONTO/"/>
    </mc:Choice>
  </mc:AlternateContent>
  <xr:revisionPtr revIDLastSave="0" documentId="13_ncr:1_{F0289081-1078-D84B-9AF4-3E774AF4C1C5}" xr6:coauthVersionLast="47" xr6:coauthVersionMax="47" xr10:uidLastSave="{00000000-0000-0000-0000-000000000000}"/>
  <bookViews>
    <workbookView xWindow="-7080" yWindow="-22540" windowWidth="34660" windowHeight="17180" xr2:uid="{00000000-000D-0000-FFFF-FFFF00000000}"/>
  </bookViews>
  <sheets>
    <sheet name="NOM-029" sheetId="1" r:id="rId1"/>
    <sheet name="Grafico " sheetId="2" r:id="rId2"/>
  </sheets>
  <definedNames>
    <definedName name="_xlnm.Print_Area" localSheetId="0">'NOM-029'!$A$1:$J$422</definedName>
    <definedName name="_xlnm.Print_Titles" localSheetId="0">'NOM-029'!$1:$4</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396" i="1" l="1"/>
  <c r="J393" i="1"/>
  <c r="J386" i="1"/>
  <c r="J383" i="1"/>
  <c r="J380" i="1"/>
  <c r="J367" i="1"/>
  <c r="J355" i="1"/>
  <c r="J352" i="1"/>
  <c r="J349" i="1"/>
  <c r="J319" i="1"/>
  <c r="J312" i="1"/>
  <c r="J302" i="1"/>
  <c r="J283" i="1"/>
  <c r="J275" i="1"/>
  <c r="J270" i="1"/>
  <c r="J264" i="1"/>
  <c r="J243" i="1"/>
  <c r="J221" i="1"/>
  <c r="J218" i="1"/>
  <c r="J215" i="1"/>
  <c r="J212" i="1"/>
  <c r="J209" i="1"/>
  <c r="J202" i="1"/>
  <c r="J196" i="1"/>
  <c r="J190" i="1"/>
  <c r="J157" i="1"/>
  <c r="J154" i="1"/>
  <c r="J151" i="1"/>
  <c r="J142" i="1"/>
  <c r="J136" i="1"/>
  <c r="J122" i="1"/>
  <c r="J119" i="1"/>
  <c r="J116" i="1"/>
  <c r="J101" i="1"/>
  <c r="J89" i="1"/>
  <c r="J84" i="1"/>
  <c r="J68" i="1"/>
  <c r="J65" i="1"/>
  <c r="J62" i="1"/>
  <c r="J46" i="1"/>
  <c r="J43" i="1"/>
  <c r="J26" i="1"/>
  <c r="J17" i="1"/>
  <c r="G396" i="1"/>
  <c r="I396" i="1"/>
  <c r="H396" i="1"/>
  <c r="G393" i="1"/>
  <c r="I393" i="1"/>
  <c r="H393" i="1"/>
  <c r="G390" i="1"/>
  <c r="J390" i="1"/>
  <c r="J388" i="1"/>
  <c r="I390" i="1"/>
  <c r="H390" i="1"/>
  <c r="G386" i="1"/>
  <c r="I386" i="1"/>
  <c r="H386" i="1"/>
  <c r="G383" i="1"/>
  <c r="I383" i="1"/>
  <c r="H383" i="1"/>
  <c r="I380" i="1"/>
  <c r="G380" i="1"/>
  <c r="H380" i="1"/>
  <c r="G371" i="1"/>
  <c r="J371" i="1"/>
  <c r="I371" i="1"/>
  <c r="H371" i="1"/>
  <c r="G367" i="1"/>
  <c r="I367" i="1"/>
  <c r="H367" i="1"/>
  <c r="G355" i="1"/>
  <c r="I355" i="1"/>
  <c r="H355" i="1"/>
  <c r="G352" i="1"/>
  <c r="I352" i="1"/>
  <c r="H352" i="1"/>
  <c r="G349" i="1"/>
  <c r="I349" i="1"/>
  <c r="H349" i="1"/>
  <c r="G346" i="1"/>
  <c r="J346" i="1"/>
  <c r="J344" i="1"/>
  <c r="I346" i="1"/>
  <c r="H346" i="1"/>
  <c r="G342" i="1"/>
  <c r="J342" i="1"/>
  <c r="J340" i="1"/>
  <c r="I342" i="1"/>
  <c r="H342" i="1"/>
  <c r="G338" i="1"/>
  <c r="J338" i="1"/>
  <c r="I338" i="1"/>
  <c r="H338" i="1"/>
  <c r="G329" i="1"/>
  <c r="J329" i="1"/>
  <c r="I329" i="1"/>
  <c r="H329" i="1"/>
  <c r="G319" i="1"/>
  <c r="I319" i="1"/>
  <c r="H319" i="1"/>
  <c r="G312" i="1"/>
  <c r="I312" i="1"/>
  <c r="H312" i="1"/>
  <c r="G302" i="1"/>
  <c r="I302" i="1"/>
  <c r="H302" i="1"/>
  <c r="G287" i="1"/>
  <c r="J287" i="1"/>
  <c r="I287" i="1"/>
  <c r="H287" i="1"/>
  <c r="G283" i="1"/>
  <c r="I283" i="1"/>
  <c r="H283" i="1"/>
  <c r="G275" i="1"/>
  <c r="I275" i="1"/>
  <c r="H275" i="1"/>
  <c r="G270" i="1"/>
  <c r="I270" i="1"/>
  <c r="H270" i="1"/>
  <c r="G264" i="1"/>
  <c r="I264" i="1"/>
  <c r="H264" i="1"/>
  <c r="G256" i="1"/>
  <c r="J256" i="1"/>
  <c r="I256" i="1"/>
  <c r="H256" i="1"/>
  <c r="G243" i="1"/>
  <c r="I243" i="1"/>
  <c r="H243" i="1"/>
  <c r="G229" i="1"/>
  <c r="J229" i="1"/>
  <c r="I229" i="1"/>
  <c r="H229" i="1"/>
  <c r="G221" i="1"/>
  <c r="I221" i="1"/>
  <c r="H221" i="1"/>
  <c r="G218" i="1"/>
  <c r="I218" i="1"/>
  <c r="H218" i="1"/>
  <c r="G215" i="1"/>
  <c r="I215" i="1"/>
  <c r="H215" i="1"/>
  <c r="G212" i="1"/>
  <c r="I212" i="1"/>
  <c r="H212" i="1"/>
  <c r="G209" i="1"/>
  <c r="I209" i="1"/>
  <c r="H209" i="1"/>
  <c r="G202" i="1"/>
  <c r="I202" i="1"/>
  <c r="H202" i="1"/>
  <c r="G196" i="1"/>
  <c r="I196" i="1"/>
  <c r="H196" i="1"/>
  <c r="I190" i="1"/>
  <c r="H190" i="1"/>
  <c r="G173" i="1"/>
  <c r="J173" i="1"/>
  <c r="I173" i="1"/>
  <c r="H173" i="1"/>
  <c r="G163" i="1"/>
  <c r="J163" i="1"/>
  <c r="I163" i="1"/>
  <c r="H163" i="1"/>
  <c r="G157" i="1"/>
  <c r="I157" i="1"/>
  <c r="H157" i="1"/>
  <c r="G154" i="1"/>
  <c r="I154" i="1"/>
  <c r="H154" i="1"/>
  <c r="G151" i="1"/>
  <c r="I151" i="1"/>
  <c r="H151" i="1"/>
  <c r="G147" i="1"/>
  <c r="J147" i="1"/>
  <c r="I147" i="1"/>
  <c r="H147" i="1"/>
  <c r="G142" i="1"/>
  <c r="I142" i="1"/>
  <c r="H142" i="1"/>
  <c r="G136" i="1"/>
  <c r="I136" i="1"/>
  <c r="H136" i="1"/>
  <c r="G126" i="1"/>
  <c r="J126" i="1"/>
  <c r="I126" i="1"/>
  <c r="H126" i="1"/>
  <c r="G122" i="1"/>
  <c r="I122" i="1"/>
  <c r="H122" i="1"/>
  <c r="G119" i="1"/>
  <c r="I119" i="1"/>
  <c r="H119" i="1"/>
  <c r="G116" i="1"/>
  <c r="I116" i="1"/>
  <c r="H116" i="1"/>
  <c r="G105" i="1"/>
  <c r="J105" i="1"/>
  <c r="I105" i="1"/>
  <c r="H105" i="1"/>
  <c r="G101" i="1"/>
  <c r="I101" i="1"/>
  <c r="H101" i="1"/>
  <c r="G93" i="1"/>
  <c r="J93" i="1"/>
  <c r="I93" i="1"/>
  <c r="H93" i="1"/>
  <c r="G89" i="1"/>
  <c r="I89" i="1"/>
  <c r="H89" i="1"/>
  <c r="G84" i="1"/>
  <c r="I84" i="1"/>
  <c r="H84" i="1"/>
  <c r="G72" i="1"/>
  <c r="J72" i="1"/>
  <c r="I72" i="1"/>
  <c r="H72" i="1"/>
  <c r="G68" i="1"/>
  <c r="I68" i="1"/>
  <c r="H68" i="1"/>
  <c r="G65" i="1"/>
  <c r="I65" i="1"/>
  <c r="H65" i="1"/>
  <c r="G62" i="1"/>
  <c r="I62" i="1"/>
  <c r="H62" i="1"/>
  <c r="G59" i="1"/>
  <c r="J59" i="1"/>
  <c r="I59" i="1"/>
  <c r="H59" i="1"/>
  <c r="G46" i="1"/>
  <c r="I46" i="1"/>
  <c r="H46" i="1"/>
  <c r="G43" i="1"/>
  <c r="I43" i="1"/>
  <c r="H43" i="1"/>
  <c r="G30" i="1"/>
  <c r="J30" i="1"/>
  <c r="I30" i="1"/>
  <c r="H30" i="1"/>
  <c r="G26" i="1"/>
  <c r="I26" i="1"/>
  <c r="H26" i="1"/>
  <c r="G22" i="1"/>
  <c r="J22" i="1"/>
  <c r="I22" i="1"/>
  <c r="H22" i="1"/>
  <c r="G17" i="1"/>
  <c r="I17" i="1"/>
  <c r="H17" i="1"/>
  <c r="I14" i="1"/>
  <c r="H14" i="1"/>
  <c r="G14" i="1"/>
  <c r="J14" i="1"/>
  <c r="I10" i="1"/>
  <c r="G10" i="1"/>
  <c r="J10" i="1"/>
  <c r="H10" i="1"/>
  <c r="I7" i="1"/>
  <c r="H7" i="1"/>
  <c r="J369" i="1"/>
  <c r="D415" i="1"/>
  <c r="J321" i="1"/>
  <c r="J285" i="1"/>
  <c r="J223" i="1"/>
  <c r="G190" i="1"/>
  <c r="J145" i="1"/>
  <c r="J124" i="1"/>
  <c r="J103" i="1"/>
  <c r="J91" i="1"/>
  <c r="J70" i="1"/>
  <c r="J28" i="1"/>
  <c r="J20" i="1"/>
  <c r="J12" i="1"/>
  <c r="G7" i="1"/>
  <c r="J7" i="1"/>
  <c r="J5" i="1"/>
  <c r="D401" i="1"/>
  <c r="D411" i="1"/>
  <c r="D406" i="1"/>
  <c r="D416" i="1"/>
  <c r="D418" i="1"/>
  <c r="D412" i="1"/>
  <c r="D413" i="1"/>
  <c r="D414" i="1"/>
  <c r="D402" i="1"/>
  <c r="D404" i="1"/>
  <c r="D405" i="1"/>
  <c r="D407" i="1"/>
  <c r="D408" i="1"/>
  <c r="D409" i="1"/>
  <c r="D417" i="1"/>
  <c r="D419" i="1"/>
</calcChain>
</file>

<file path=xl/sharedStrings.xml><?xml version="1.0" encoding="utf-8"?>
<sst xmlns="http://schemas.openxmlformats.org/spreadsheetml/2006/main" count="1183" uniqueCount="522">
  <si>
    <t>Indicador</t>
  </si>
  <si>
    <t>Tipo de Verificación</t>
  </si>
  <si>
    <t>x</t>
  </si>
  <si>
    <t>¿Cuenta el centro de trabajo con un programa de revisión y conservación del equipo de trabajo, maquinaria, herramientas e implementos de protección aislante utilizados en las actividades de mantenimiento de las instalaciones eléctricas?</t>
  </si>
  <si>
    <t>Procedimientos de seguridad en general</t>
  </si>
  <si>
    <t>3.1.1</t>
  </si>
  <si>
    <t>¿Cuenta el centro de trabajo con procedimientos para el uso, revisión, reposición, limpieza, limitaciones, resguardo y disposición final del equipo de protección personal, basados en la información del fabricante, y de conformidad con lo que señala la NOM-017-STPS-2008, o las que la sustituyan?</t>
  </si>
  <si>
    <t>Procedimiento para la determinación de riesgos potenciales</t>
  </si>
  <si>
    <t>3.2.1</t>
  </si>
  <si>
    <t>3.2.2</t>
  </si>
  <si>
    <t>3.2.3</t>
  </si>
  <si>
    <t>¿Determina los riesgos potenciales por cada actividad de mantenimiento de las instalaciones eléctricas?</t>
  </si>
  <si>
    <t>3.2.4</t>
  </si>
  <si>
    <t>3.2.5</t>
  </si>
  <si>
    <t>¿Se proporciona el plan de trabajo al trabajador que realiza la actividad?</t>
  </si>
  <si>
    <t>3.2.6</t>
  </si>
  <si>
    <t>3.2.7</t>
  </si>
  <si>
    <t>Procedimientos de seguridad para realizar actividades de mantenimiento de las instalaciones eléctricas</t>
  </si>
  <si>
    <t>3.3.1</t>
  </si>
  <si>
    <t>¿Cuenta el centro de trabajo con procedimientos de seguridad para realizar las actividades de mantenimiento de las instalaciones eléctricas?</t>
  </si>
  <si>
    <t>3.3.2</t>
  </si>
  <si>
    <t>3.3.3</t>
  </si>
  <si>
    <t>Procedimientos para la selección y uso del equipo de trabajo, maquinaria, herramientas e implementos de protección aislante</t>
  </si>
  <si>
    <t>3.4.1</t>
  </si>
  <si>
    <t>3.4.2</t>
  </si>
  <si>
    <t>Procedimiento para la colocación del sistema de puesta a tierra temporal</t>
  </si>
  <si>
    <t>3.5.1</t>
  </si>
  <si>
    <t>¿Cuenta el centro de trabajo con el procedimiento para la colocación del sistema de puesta a tierra temporal?</t>
  </si>
  <si>
    <t>3.5.2</t>
  </si>
  <si>
    <t>3.5.3</t>
  </si>
  <si>
    <t>¿Considera el procedimiento para la colocación del sistema de puesta a tierra temporal que la conexión se realice de la manera siguiente: se conecten los conductores de puesta a tierra al sistema de tierras y, a continuación, a la instalación por proteger, mediante pértigas o dispositivos especiales, tales como conductores de líneas, electroductos, entre otros?</t>
  </si>
  <si>
    <t>3.5.4</t>
  </si>
  <si>
    <t>¿Considera el procedimiento para la colocación del sistema de puesta a tierra temporal que la desconexión se realice de la manera siguiente: se retiren de la instalación los conductores de la puesta a tierra y a continuación se desconecten del electrodo de puesta a tierra?</t>
  </si>
  <si>
    <t>Plan de atención a emergencias</t>
  </si>
  <si>
    <t>3.6.1</t>
  </si>
  <si>
    <t>¿Cuenta con un plan de atención a emergencias, disponible para su consulta y aplicación?</t>
  </si>
  <si>
    <t>3.6.2</t>
  </si>
  <si>
    <t>3.6.3</t>
  </si>
  <si>
    <t>Medidas de seguridad generales para realizar trabajos de mantenimiento de las instalaciones eléctricas</t>
  </si>
  <si>
    <t>4.1.1</t>
  </si>
  <si>
    <t>4.1.2</t>
  </si>
  <si>
    <t>4.1.3</t>
  </si>
  <si>
    <t>¿Se proporciona al personal que desarrolla las actividades de mantenimiento de las instalaciones eléctricas, el equipo de trabajo, maquinaria, herramientas e implementos de protección aislante que garanticen su seguridad, según el nivel de tensión o corriente de alimentación de la instalación eléctrica?</t>
  </si>
  <si>
    <t>4.2.1</t>
  </si>
  <si>
    <t>4.1.4</t>
  </si>
  <si>
    <t>4.1.5</t>
  </si>
  <si>
    <t>4.2.2</t>
  </si>
  <si>
    <t>4.1.6</t>
  </si>
  <si>
    <t>4.1.7</t>
  </si>
  <si>
    <t>4.1.8</t>
  </si>
  <si>
    <t>4.1.9</t>
  </si>
  <si>
    <t>4.1.10</t>
  </si>
  <si>
    <t>4.1.11</t>
  </si>
  <si>
    <t>¿Se dispone en las zonas de trabajo de al menos un extintor, accesible en todo momento, de la capacidad y tipo de fuego que se pueda presentar, de acuerdo con la determinación de riesgos potenciales?</t>
  </si>
  <si>
    <t>4.1.12</t>
  </si>
  <si>
    <t>4.1.13</t>
  </si>
  <si>
    <t>¿Contiene el botiquín de primeros auxilios el manual y los materiales de curación necesarios para atender los posibles casos de emergencia, identificados de acuerdo con los riesgos a que estén expuestos los trabajadores, y para atender a los lesionados o accidentados por efectos de la energía eléctrica?</t>
  </si>
  <si>
    <t>4.1.14</t>
  </si>
  <si>
    <t>¿Se supervisa que los contratistas cumplan con lo establecido en la presente Norma, cuando el patrón convenga servicios con ellos para realizar trabajos de mantenimiento de las instalaciones eléctricas?</t>
  </si>
  <si>
    <t>Condiciones de seguridad en el mantenimiento de las instalaciones eléctricas</t>
  </si>
  <si>
    <t>4.2.3</t>
  </si>
  <si>
    <t>4.2.4</t>
  </si>
  <si>
    <t>4.2.5</t>
  </si>
  <si>
    <t>4.2.6</t>
  </si>
  <si>
    <t>4.2.7</t>
  </si>
  <si>
    <t>Medidas de seguridad para realizar trabajos de mantenimiento de las instalaciones eléctricas aéreas y subterráneas</t>
  </si>
  <si>
    <t>4.3.1</t>
  </si>
  <si>
    <t>¿Aplica los procedimientos de seguridad que correspondan para realizar las actividades de mantenimiento de las instalaciones eléctricas; la selección y uso del equipo de trabajo, maquinaria, herramientas e implementos de protección aislante, y la colocación del sistema de puesta a tierra temporal?</t>
  </si>
  <si>
    <t>4.3.2</t>
  </si>
  <si>
    <t>4.3.3</t>
  </si>
  <si>
    <t>Medidas de seguridad para realizar trabajos de mantenimiento de las instalaciones eléctricas energizadas</t>
  </si>
  <si>
    <t>4.4.1</t>
  </si>
  <si>
    <t>4.4.2</t>
  </si>
  <si>
    <t>¿Se proporciona a los trabajadores que realizan actividades de mantenimiento de las instalaciones eléctricas, el equipo de protección personal, conforme a lo dispuesto por la NOM 017-STPS-2008, o las que la sustituyan?</t>
  </si>
  <si>
    <t>¿Se informa a los trabajadores que realizan actividades de mantenimiento de las instalaciones eléctricas, sobre los riesgos a los que están expuestos y de las medidas de seguridad que deben adoptar para la actividad a desarrollar en la zona de trabajo?</t>
  </si>
  <si>
    <t>¿Se proporciona capacitación, adiestramiento e información a los trabajadores que realizan el mantenimiento de las instalaciones eléctricas del centro de trabajo, de acuerdo con las tareas asignadas y el plan de atención a emergencias?</t>
  </si>
  <si>
    <t>¿Cuenta el centro de trabajo, con las autorizaciones emitidas por el jefe de trabajo del centro de maniobras o despacho para colocar instalaciones eléctricas provisionales?</t>
  </si>
  <si>
    <t>¿Se da seguimiento al programa de revisión y conservación del equipo de trabajo, maquinaria, herramientas e implementos de protección aislante utilizados en las actividades de mantenimiento de las instalaciones eléctricas?</t>
  </si>
  <si>
    <t>¿Cuenta con registros de los resultados del mantenimiento llevado a cabo a las instalaciones eléctricas?</t>
  </si>
  <si>
    <t>¿Consideran los registros de los resultados del mantenimiento llevado a cabo a las instalaciones eléctricas, el nombre del responsable de realizar el trabajo; las actividades desarrolladas y sus resultados, así como las fechas en que se realizaron dichos trabajos?</t>
  </si>
  <si>
    <t>Referencia Legal</t>
  </si>
  <si>
    <t>Cumple</t>
  </si>
  <si>
    <t xml:space="preserve">Observaciones </t>
  </si>
  <si>
    <t>1  Estudios</t>
  </si>
  <si>
    <t>2  Programas</t>
  </si>
  <si>
    <t>3  Procedimientos de seguridad</t>
  </si>
  <si>
    <t>📖</t>
  </si>
  <si>
    <t>👁‍🗨</t>
  </si>
  <si>
    <t>5.2 y 7.1</t>
  </si>
  <si>
    <t>5.2 y 7.2</t>
  </si>
  <si>
    <t xml:space="preserve"> 5.2 y 7.3</t>
  </si>
  <si>
    <t>5.4 y 8.1</t>
  </si>
  <si>
    <t>5.4 y 8.2</t>
  </si>
  <si>
    <t xml:space="preserve"> 5.4 y 8.3</t>
  </si>
  <si>
    <t>5.4 y 8.4</t>
  </si>
  <si>
    <t>5.15 y 13.1</t>
  </si>
  <si>
    <t>5.15 y 13.1 c) 5)</t>
  </si>
  <si>
    <t>4  Medidas de seguridad</t>
  </si>
  <si>
    <t>5.11 y 9.1</t>
  </si>
  <si>
    <t>5.11 y 9.2</t>
  </si>
  <si>
    <t xml:space="preserve"> 5.11 y 9.3</t>
  </si>
  <si>
    <t>5.11 y 9.4</t>
  </si>
  <si>
    <t>5.11 y 10.1</t>
  </si>
  <si>
    <t>5.11 y 10.2</t>
  </si>
  <si>
    <t>5.11 y 10.3</t>
  </si>
  <si>
    <t>5.11 y 10.4</t>
  </si>
  <si>
    <t>5.11 y 10.5</t>
  </si>
  <si>
    <t>5.11 y 10.5 c)</t>
  </si>
  <si>
    <t>5.11 y 10.6</t>
  </si>
  <si>
    <t>5.11 y 11.1</t>
  </si>
  <si>
    <t>5.11 y 11.2</t>
  </si>
  <si>
    <t>5.11 y 11.3</t>
  </si>
  <si>
    <t>5.11 y 12.1</t>
  </si>
  <si>
    <t>5.11 y 12.2</t>
  </si>
  <si>
    <t>5  Equipo de protección personal</t>
  </si>
  <si>
    <t>5.15 y 13.1 d</t>
  </si>
  <si>
    <t>6 Capacitación e información</t>
  </si>
  <si>
    <t>5.17 y 14.1</t>
  </si>
  <si>
    <t xml:space="preserve"> 5.17 y 14.2</t>
  </si>
  <si>
    <t>5.2 y 7.1 f</t>
  </si>
  <si>
    <t>7  Autorizaciones</t>
  </si>
  <si>
    <t>5.13 y 9.1</t>
  </si>
  <si>
    <t>8  Registros administrativos</t>
  </si>
  <si>
    <t>RESUMEN DE CUMPLIMIENTO</t>
  </si>
  <si>
    <t>%</t>
  </si>
  <si>
    <t>Cumplimiento Global</t>
  </si>
  <si>
    <t>3.1 Procedimientos de seguridad en general</t>
  </si>
  <si>
    <t>3.2 Procedimiento para la determinación de riesgos potenciales</t>
  </si>
  <si>
    <t>3.3 Procedimientos de seguridad para realizar actividades de mantenimiento de las instalaciones eléctricas</t>
  </si>
  <si>
    <t>3.4 Procedimientos para la selección y uso del equipo de trabajo, maquinaria, herramientas e implementos de protección aislante</t>
  </si>
  <si>
    <t>3.5 Procedimiento para la colocación del sistema de puesta a tierra temporal</t>
  </si>
  <si>
    <t>3.6 Plan de atención a emergencias</t>
  </si>
  <si>
    <t>4.1 Medidas de seguridad generales para realizar trabajos de mantenimiento de las instalaciones eléctricas</t>
  </si>
  <si>
    <t>4.2 Condiciones de seguridad en el mantenimiento de las instalaciones eléctricas</t>
  </si>
  <si>
    <t>4.3 Medidas de seguridad para realizar trabajos de mantenimiento de las instalaciones eléctricas aéreas y subterráneas</t>
  </si>
  <si>
    <t>4.4 Medidas de seguridad para realizar trabajos de mantenimiento de las instalaciones eléctricas energizadas</t>
  </si>
  <si>
    <t>NA</t>
  </si>
  <si>
    <t>N</t>
  </si>
  <si>
    <t>S</t>
  </si>
  <si>
    <t>¿Cuenta el centro de trabajo con el diagrama unifilar actualizado de la instalación eléctrica, con base en lo dispuesto por la NOM-001-SEDE-2012, o las que la sustituyan?</t>
  </si>
  <si>
    <t>¿Cuenta el centro de trabajo con el cuadro general de cargas instaladas por circuito derivado, y está disponible para el personal que realiza el mantenimiento de dichas instalaciones?</t>
  </si>
  <si>
    <t>¿Contiene el programa de revisión y conservación del equipo de trabajo, maquinaria, herramientas e implementos de protección aislante utilizados en las actividades de mantenimiento de las instalaciones eléctricas, al menos, las fechas de realización, el responsable de su cumplimiento y el resultado de su ejecución?</t>
  </si>
  <si>
    <t>¿Cuenta el centro de trabajo con procedimientos para la revisión, conservación, almacenamiento y reemplazo del equipo de trabajo, maquinaria, herramientas e implementos de protección aislante, utilizados en las actividades de mantenimiento de las instalaciones eléctricas?</t>
  </si>
  <si>
    <t>Verificar que en  el plan de trabajo, se considera  lo siguiente:</t>
  </si>
  <si>
    <t>* La descripción de la actividad por desarrollar.</t>
  </si>
  <si>
    <t>* El nombre del jefe de trabajo.</t>
  </si>
  <si>
    <t>* El nombre de los trabajadores que intervienen en la actividad?</t>
  </si>
  <si>
    <t>* El tiempo estimado para realizar la actividad.</t>
  </si>
  <si>
    <t>* El lugar donde se desarrollará la actividad.</t>
  </si>
  <si>
    <t>* La autorización, en su caso.</t>
  </si>
  <si>
    <t>* Los riesgos potenciales.</t>
  </si>
  <si>
    <t>Verificar que en  la determinación de los riesgos potenciales, según aplique, se considere lo siguiente:</t>
  </si>
  <si>
    <t>*La ubicación del equipo eléctrico, la zona y distancias de seguridad, de acuerdo con la tensión eléctrica y las fallas probables.</t>
  </si>
  <si>
    <t>¿Se revisa el plan de trabajo y, en su caso, se actualiza cuando se modifican los procedimientos de seguridad o se realiza cualquier cambio en su contenido que altere las condiciones en las que se ejecuta el mantenimiento de las instalaciones eléctricas?</t>
  </si>
  <si>
    <t>Verificar que los procedimientos de seguridad para realizar las actividades de mantenimiento de las instalaciones eléctricas, según aplique, consideran  lo siguiente:</t>
  </si>
  <si>
    <t>*La indicación para que toda instalación eléctrica se considere energizada hasta que se realice la
comprobación de ausencia de tensión eléctrica, mediante equipos o instrumentos de medición destinados para tal efecto; se efectúe la puesta a tierra para la liberación de energía almacenada, y la instalación eléctrica sea puesta a tierra eficaz.</t>
  </si>
  <si>
    <t>* Las instrucciones para comprobar de forma segura la presencia o ausencia de la tensión eléctrica en equipos o instalaciones eléctricas a revisar, por medio del equipo de medición o instrumentos que se requieran.</t>
  </si>
  <si>
    <t>* La indicación para la revisión y ajuste de la coordinación de protecciones.</t>
  </si>
  <si>
    <t>* Las instrucciones para bloquear equipos o colocar señalización, candados, o cualquier otro dispositivo, a efecto de garantizar que el circuito permanezca desenergizado cuando se realizan actividades de mantenimiento.</t>
  </si>
  <si>
    <t>* Las instrucciones para verificar, antes de realizar actividades de mantenimiento, que los dispositivos de protección, en su caso, estén en condiciones de funcionamiento.</t>
  </si>
  <si>
    <t>* Las instrucciones para verificar que la puesta a tierra fija cumple con su función, o para colocar puestas a tierra temporales, antes de realizar actividades de mantenimiento.</t>
  </si>
  <si>
    <t>*Las instrucciones para que al término de dicha revisión, se retiren, en su caso, los candados, señales o cualquier otro dispositivo utilizado para bloquear la energía y finalmente cerrar el circuito.</t>
  </si>
  <si>
    <t>* Las medidas de seguridad por aplicar, en su caso, cuando no se concluyan las actividades de mantenimiento de las instalaciones eléctricas en la jornada laboral, a fin de evitar lesiones al personal.</t>
  </si>
  <si>
    <t>Verificar que en los procedimientos de seguridad para el desarrollo de las actividades de mantenimiento de las instalaciones eléctricas, considerando lo siguiente:</t>
  </si>
  <si>
    <t>* El diagrama unifilar con el cuadro general de cargas correspondiente a la zona donde se realizará el mantenimiento.</t>
  </si>
  <si>
    <t>*La autorización por escrito otorgada a los trabajadores, en su caso.</t>
  </si>
  <si>
    <t>¿Cuenta el centro de trabajo con los procedimientos para la selección y uso del equipo de trabajo, maquinaria, herramientas e implementos de protección aislante?</t>
  </si>
  <si>
    <t>Verificar que  los procedimientos para la selección y uso del equipo de trabajo, maquinaria, herramientas e implementos de protección aislante, consideran  lo siguiente:</t>
  </si>
  <si>
    <t>* La selección de acuerdo con las tensiones eléctricas de operación del circuito, en caso de trabajar con partes vivas.</t>
  </si>
  <si>
    <t>* La forma de entregarlos a los trabajadores y/o que estén disponibles para su consulta.</t>
  </si>
  <si>
    <t>* Las instrucciones para su uso en forma segura.</t>
  </si>
  <si>
    <t>* Las instrucciones para su almacenamiento, transporte o reemplazo.</t>
  </si>
  <si>
    <t>* Las instrucciones para su revisión y mantenimiento.</t>
  </si>
  <si>
    <t>* Se suspenda el trabajo durante el tiempo de tormentas eléctricas y pruebas de líneas, cuando se trabaje en el sistema de tierras de una instalación.</t>
  </si>
  <si>
    <t>* Se coloque un puente conductor puesto a tierra en la zona de trabajo antes de efectuar la desconexión de la puesta a tierra en servicio. El trabajador que realiza esta actividad está aislado para evitar formar parte del circuito eléctrico.</t>
  </si>
  <si>
    <t>* Se verifique que las partes metálicas no conductoras de máquinas, equipos y aparatos con las que pueda tener contacto el trabajador de manera accidental, estén puestas a tierra, especialmente las de tipo móvil.</t>
  </si>
  <si>
    <t>* Se impida que en el transcurso de las actividades de conexión de la puesta a tierra, el trabajador esté en contacto simultáneo con dos circuitos de puesta a tierra que no estén unidos léctricamente, ya que éstos pueden encontrarse a potenciales diferentes.</t>
  </si>
  <si>
    <t>* Se compruebe que la puesta a tierra temporal tenga contacto eléctrico, tanto con las partes metálicas que se deseen poner a tierra, como con el sistema de puesta a tierra.</t>
  </si>
  <si>
    <t>* Se asegure que todas las cuchillas de seccionadores de puesta a tierra queden en posición de cerrado, cuando la puesta a tierra se hace por medio de estos equipos.</t>
  </si>
  <si>
    <t>* Se respete la secuencia para conectar y desconectar la puesta a tierra.</t>
  </si>
  <si>
    <t>* Se conecte la puesta a tierra lo más cerca posible del lugar de trabajo y en ambas partes del mismo para que sea más efectiva.</t>
  </si>
  <si>
    <t>Verificar que se empleen conductores, elementos y dispositivos específicamente diseñados para este fin y con la capacidad de conducción adecuada, considerando las siguientes caracteristicas:</t>
  </si>
  <si>
    <t>Verificar que  el plan de atención a emergencias, al menos, considere lo siguiente:</t>
  </si>
  <si>
    <t>* El responsable de implementar el plan.</t>
  </si>
  <si>
    <t>* Los equipos o aparatos necesarios para la ejecución del plan.</t>
  </si>
  <si>
    <t>* Los procedimientos para la comunicación de la emergencia, junto con el directorio de los servicios de auxilio para la emergencia, rescate y hospitales, entre otros.</t>
  </si>
  <si>
    <t>*Los procedimientos para la suspensión de las actividades, que incluyan las acciones inmediatas para la desconexión de la fuente de energía.</t>
  </si>
  <si>
    <t>* Los procedimientos para la eliminación de los riesgos durante y después de la emergencia; el uso de los sistemas y equipo de rescate, en su caso, y la atención y traslado de las víctimas a lugares de atención médica.</t>
  </si>
  <si>
    <t>* La capacitación y adiestramiento de los trabajadores en relación con el contenido del plan de atención a emergencias.</t>
  </si>
  <si>
    <t>* Las instrucciones específicas en un lugar visible, de qué hacer en caso de accidente.</t>
  </si>
  <si>
    <t>* Las instrucciones para retirar al lesionado del peligro inmediato; colocar a la víctima en un lugar seguro; aplicar los primeros auxilios, en su caso, y aplicar las técnicas de reanimación cardiopulmonar (RCP).</t>
  </si>
  <si>
    <t>* Las instrucciones para llamar a los servicios de auxilio, y los hospitales o unidades médicas más próximos para trasladar a la víctima.</t>
  </si>
  <si>
    <t>Verificar que el procedimiento para la atención y traslado de las víctimas a lugares de atención médica, considere al menos:</t>
  </si>
  <si>
    <t>¿Se prohíbe que menores de 16 años y mujeres gestantes realicen actividades de mantenimiento de las instalaciones eléctricas?</t>
  </si>
  <si>
    <t>¿Se realizan las actividades de mantenimiento de las instalaciones eléctricas sólo con personal capacitado?</t>
  </si>
  <si>
    <t>¿Se efectúan con personal autorizado y capacitado los trabajos de mantenimiento de las instalaciones eléctricas en lugares peligrosos, tales como alturas, espacios confinados, subestaciones y líneas energizadas?</t>
  </si>
  <si>
    <t>Verificar que se limita la zona de trabajo para realizar actividades de mantenimiento de las instalaciones eléctricas, o sus proximidades, y coloca señales de seguridad que:</t>
  </si>
  <si>
    <t>*Indiquen a personas no autorizadas la prohibición de entrar a la subestación o energizar el equipo o máquinas eléctricas, y operar, manejar o tocar los dispositivos eléctricos.</t>
  </si>
  <si>
    <t>* Identifiquen los dispositivos de enclavamiento de uno a cuatro candados.</t>
  </si>
  <si>
    <t>* Definan el área en mantenimiento mediante la colocación de cintas, cuerdas o cadenas de plástico de color rojo o anaranjado y mosquetones para su enganche; barreras extendibles de color rojo o anaranjado, provistas de cuerdas en sus extremos para su sujeción; banderolas; estandartes; distintivos de color rojo para la señalización de la zona de trabajo, o tarjetas de libranza con información de quién realiza, quién autoriza, cuándo se inició y cuándo finalizará el trabajo por realizar.</t>
  </si>
  <si>
    <t>Verificar que  para el mantenimiento de las instalaciones eléctricas, conforme al trabajo por desarrollar, según aplique, equipo de trabajo, maquinaria, herramientas e implementos de protección aislante y, de ser necesario, uno o más de los equipos o materiales, se utiliza lo siguientes:</t>
  </si>
  <si>
    <t xml:space="preserve">* Tarimas o alfombras aislantes.
</t>
  </si>
  <si>
    <t>Verificar que  para la realización de trabajos de mantenimiento de las instalaciones eléctricas, se emplea lo siguiente:</t>
  </si>
  <si>
    <t>* Se encuentren las instalaciones eléctricas de conformidad con el diagrama unifilar y el plan de trabajo.</t>
  </si>
  <si>
    <t>* Se evite trabajar con conductores o equipos energizados y, en caso de que sea estrictamente necesario, lo efectúa si se cuenta con el equipo de protección personal y las herramientas o implementos de trabajo requeridos.</t>
  </si>
  <si>
    <t>* Se prohíba a los trabajadores usar alhajas o elementos metálicos durante la ejecución de las actividades.</t>
  </si>
  <si>
    <t>* Se aplique el procedimiento correspondiente a conductores o equipo energizado, antes de efectuar cualquier operación para interrumpir el flujo de corriente eléctrica.</t>
  </si>
  <si>
    <t>* Se mantenga legible la identificación de tableros, gabinetes, interruptores, transformadores, entre otros, así como sus características eléctricas.</t>
  </si>
  <si>
    <t>* Se cuente con las herramientas y equipo de protección personal adecuados a cada tarea, tales como guantes dieléctricos, esteras y mantas aislantes, en número suficiente y de acuerdo con el potencial eléctrico en el que se va a trabajar.</t>
  </si>
  <si>
    <t>* Se impida desplazar los aparatos eléctricos portátiles mientras estén conectados a la fuente de energía.</t>
  </si>
  <si>
    <t>* Se evite emplear herramientas y aparatos eléctricos portátiles en atmósferas inflamables o explosivas, a menos que cumplan con las especificaciones del equipo a prueba de explosión.</t>
  </si>
  <si>
    <t>* Se apliquen los procedimientos de seguridad que se requieran, con base en lo establecido en el Capítulo 8 de la Norma.</t>
  </si>
  <si>
    <t>* sean puestos a tierra el armazón de las herramientas y los aparatos de mano y portátiles, excepto el de las herramientas con doble aislamiento.</t>
  </si>
  <si>
    <t>* Se someta el sistema de puesta a tierra de toda la instalación eléctrica a la prueba de resistencia a tierra y de continuidad, al menos una vez por año, y se registren su valores.</t>
  </si>
  <si>
    <t>* Se realice una revisión en todo el circuito o red eléctrica en el que se efectuó el mantenimiento, después de haber realizado los trabajos.</t>
  </si>
  <si>
    <t>* Se energicen los circuitos, conductores o equipos, después de haber efectuado cualquier trabajo,
únicamente por orden del jefe de trabajo.</t>
  </si>
  <si>
    <t>* Se provea de un interruptor de protección de falla a tierra para proteger a los trabajadores, cuando realicen actividades de mantenimiento.</t>
  </si>
  <si>
    <t>Verificar que se comprueba, antes de efectuar cualquier operación para interrumpir el flujo de corriente eléctrica, al menos que:</t>
  </si>
  <si>
    <t>*Se verifique con equipo de medición la ausencia de tensión eléctrica en los conductores o equipo eléctrico.</t>
  </si>
  <si>
    <t>*Se pongan a tierra y en corto circuito los conductores y quipo eléctrico.</t>
  </si>
  <si>
    <t>*Se apliquen otras medidas preventivas necesarias, como la colocación de candados o avisos, que impidan el restablecimiento de la corriente eléctrica, y protejan los elementos con tensión situados en las inmediaciones, contra el contacto accidental.</t>
  </si>
  <si>
    <t>*Se protege a todos los elementos bajo tensión eléctrica contra contactos accidentales, mediante cubiertas o bien colocándolos a una altura tal que no represente un riesgo de contacto accidental.</t>
  </si>
  <si>
    <t>*Se conservan las distancias de seguridad del espacio de trabajo en torno a los elementos con tensión o energizados, según lo dispuesto por la NOM-001-SEDE- 2012, o las que la sustituyan.</t>
  </si>
  <si>
    <t>*Se protegen los aparatos de conexión, transformadores y demás aparatos eléctricos energizados, con cercas metálicas que se encuentren puestas a tierra.</t>
  </si>
  <si>
    <t>Verificar  que se cumpla, cuando se empleen a la intemperie aparatos de conexión de tipo abierto, considerando  lo siguiente:</t>
  </si>
  <si>
    <t xml:space="preserve"> Verificar que cuando se utilizan herramientas o lámparas portátiles en el mantenimiento de las instalaciones eléctricas de baja tensión, con las condiciones de seguridad, se considera los siguientes puntos:</t>
  </si>
  <si>
    <t>* Se cuente con cables de alimentación de las herramientas o lámparas portátiles perfectamente aislados y en buen estado.</t>
  </si>
  <si>
    <t>* Se utilicen tensiones de alimentación de 24 volts o menos, en el caso de las herramientas y lámparas portátiles para los trabajos en zanjas, pozos, galerías y calderas, entre otros.</t>
  </si>
  <si>
    <t>* Se provean las lámparas portátiles con mango aislante, dispositivo protector de la bombilla y conductor de aislamiento de uso rudo o extra rudo.</t>
  </si>
  <si>
    <t>* Se cumpla con al menos una de las condiciones siguientes, en aquellos casos en que la herramienta portátil tenga que funcionar con una tensión eléctrica superior a los 24 volts: usar guantes dieléctricos aislantes; disponer de doble aislamiento en la herramienta portátil; contar con conexión de puesta a tierra; contar con protección de los defectos de aislamiento de la herramienta, mediante relevadores diferenciales, o utilizar transformadores de aislamiento.</t>
  </si>
  <si>
    <t>¿Cuenta el centro de trabajo con un botiquín de primeros auxilios?</t>
  </si>
  <si>
    <t>Verificar que en el equipo eléctrico motivo del mantenimiento, se cumple ,según aplique, que:</t>
  </si>
  <si>
    <t>* Estén contenidos los interruptores en envolventes que imposibiliten, en cualquier caso, el contacto accidental de personas y objetos.</t>
  </si>
  <si>
    <t>* Se realice la apertura y cierre de cuchillas, seccionadores, cuchillas-fusibles y otros dispositivos similares, por personal autorizado, utilizando equipo de protección personal y de seguridad, de acuerdo con los riesgos potenciales identificados.</t>
  </si>
  <si>
    <t>*Se utilice equipo de protección personal como guantes dieléctricos, según la clase y de acuerdo con la tensión eléctrica; protección ocular; casco de seguridad; ropa de trabajo, y botas dieléctricas, entre otros.</t>
  </si>
  <si>
    <t>* Se efectúe la conexión de alguna instalación eléctrica - nueva o provisional-, o equipo a líneas o circuitos energizados, invariablemente con el circuito desenergizado.</t>
  </si>
  <si>
    <t>Verificar en las instalaciones eléctricas, se consideren lo siguiente:</t>
  </si>
  <si>
    <t>Veriicar que se adoptan en las subestaciones eléctricas, al menos, las medidas de seguridad siguientes:</t>
  </si>
  <si>
    <t>*Se use el equipo de protección personal necesario para realizar los trabajos en la subestación.</t>
  </si>
  <si>
    <t>*Se apliquen los procedimientos de seguridad establecidos para el mantenimiento y los que se requieran, de conformidad con lo establecido en el Capítulo 8 de la Norma.</t>
  </si>
  <si>
    <t>*Se identifique la salida de emergencia y asegure que las puertas abran hacia afuera o sean corredizas; fácilmente desde el interior, y que se encuentren libres de obstáculos, y desde el exterior únicamente con una llave especial o controlada.</t>
  </si>
  <si>
    <t>Verificar que se comprueba en los equipos o dispositivos de las instalaciones eléctricas provisionales objeto del mantenimiento, que:</t>
  </si>
  <si>
    <t>* Se apliquen las medidas de seguridad, en caso de contar con líneas energizadas sin aislar próximas a muros.</t>
  </si>
  <si>
    <t>*Se revise que estén desenergizados y puestos a tierra.</t>
  </si>
  <si>
    <t>*Se mantenga la continuidad eléctrica en todas las soldaduras o uniones.</t>
  </si>
  <si>
    <t>*Se verifique que no existen daños en los aislamientos de los conductores.</t>
  </si>
  <si>
    <t>*Cuenten los empalmes con la resistencia mecánica para mantener la continuidad del circuito.</t>
  </si>
  <si>
    <t>Verificar que se  comprueba para la realización de trabajos dentro del perímetro de las instalaciones eléctricas, que:</t>
  </si>
  <si>
    <t>*Se conserve la distancia de seguridad que corresponda a la tensión eléctrica de la instalación, antes de efectuar cualquier maniobra de mantenimiento a los conductores o instalaciones eléctricas. Para establecer la distancia de seguridad, se aplica lo establecido en la NOM-001-SEDE-2012, o las que la sustituyan.</t>
  </si>
  <si>
    <t>*Se impida hacer maniobras de mantenimiento a una distancia menor de trabajo en un conductor o instalación eléctrica, mientras no se tenga desenergizado dicho conductor o instalación eléctrica, o no sean aplicadas las medidas de seguridad indicadas en la Norma.</t>
  </si>
  <si>
    <t>*Se adopten las medidas de seguridad e indiquen las instrucciones específicas para prevenir los riesgos de trabajo, cuando no sea posible desconectar un conductor o equipo de una instalación eléctrica, en cuya proximidad se vayan a efectuar maniobras de mantenimiento.</t>
  </si>
  <si>
    <t>Verificar que se incluye en las medidas de seguridad para prevenir los riesgos de trabajo, cuando no sea posible desconectar un conductor o equipo de una instalación eléctrica, en cuya proximidad se vayan a efectuar maniobras de mantenimiento,  que a continuación se indican:</t>
  </si>
  <si>
    <t>* Se colocan protecciones aislantes, candados o etiquetas de seguridad en los conductores e instalaciones energizados, según corresponda.</t>
  </si>
  <si>
    <t>*Se controla, en su caso, el desplazamiento del equipo móvil empleado para dar mantenimiento en las inmediaciones de conductores o equipos de una instalación eléctrica que no puedan ser desconectados, a fin de evitar el riesgo por contacto.</t>
  </si>
  <si>
    <t>Verificar que para instalaciones eléctricas provisionales, se adoptan  al menos, las medidas de seguridad siguientes:</t>
  </si>
  <si>
    <t>*Se solicita por escrito al jefe de trabajo del centro de maniobras o despacho, autorización para colocar instalaciones eléctricas provisionales.</t>
  </si>
  <si>
    <t>*Se informa por escrito al jefe de trabajo del centro de maniobras o despacho, de todas aquellas modificaciones provisionales efectuadas y etiquetas colocadas, con el propósito de que sean retiradas o convertidas en instalaciones permanentes.</t>
  </si>
  <si>
    <t>*Se emplean las instalaciones eléctricas provisionales unicamente para el fin que fueron diseñadas.</t>
  </si>
  <si>
    <t>*Se retiran las puestas a tierra conforme a lo dispuesto por la NOM-001-SEDE-2012, o las que la sustituyan.</t>
  </si>
  <si>
    <t>* Se retiran las instalaciones provisionales al término del propósito para el cual fueron colocadas, conforme a lo dispuesto por la NOM-001-SEDE-2012, o las que la sustituyan.</t>
  </si>
  <si>
    <t>* Se realicen las actividades de mantenimiento de las instalaciones eléctricas únicamente con personal autorizado y capacitado para tal fin.</t>
  </si>
  <si>
    <t>* Se efectúe la desconexión de líneas o equipos de la fuente de energía eléctrica, abriendo primero los equipos diseñados para operar con carga.</t>
  </si>
  <si>
    <t>* Se ejecute para la apertura o cierre de cuchillas energizadas de operación en grupo, lo siguiente: verificar que el maneral se encuentre conmutado a tierra; usar equipo de protección personal adecuado a la actividad, y utilizar tapetes aislantes, mantas o cubiertas aislantes, en caso de que exista humedad excesiva en el suelo.</t>
  </si>
  <si>
    <t>* Se verifique la ausencia de tensión eléctrica antes de iniciar el trabajo; se pongan en corto circuito y a tierra, ambos lados de las líneas, lo más cerca posible del lugar de trabajo, y se asegure que las puestas a tierra tengan el calibre adecuado para conducir con seguridad una falla a tierra, mantengan continuidad eléctrica y una impedancia suficientemente baja.</t>
  </si>
  <si>
    <t>* Se coloquen barreras de protección y señales o avisos de seguridad en la zona de trabajo donde se ubiquen los dispositivos de conexión/desconexión y/o protección.</t>
  </si>
  <si>
    <t>* Se coloque, a la altura del dispositivo de seccionamiento o sobre la manija del dispositivo, un aviso preventivo con la leyenda: “Peligro, no energizar”, y bloqueos físicos como candados, cuando se abran interruptores, restauradores y cuchillas que se localicen en vía pública o se trate de equipo operable a distancia.</t>
  </si>
  <si>
    <t>* Se verifique que todas las posibles fuentes de alimentación en la zona de trabajo estén abiertas.</t>
  </si>
  <si>
    <t>* Se coloquen cubiertas protectoras para el poste y/o para el conductor, de acuerdo con el nivel de tensión eléctrica que corresponda, en caso de instalar o remover un poste entre líneas energizadas o cerca de ellas. Los trabajadores usan guantes dieléctricos para la tensión eléctrica requerida, además de guantes de carnaza o de piel para manipular el poste.</t>
  </si>
  <si>
    <t>* Se cuente en el carrete que suministra el conductor, con una puesta a tierra, en caso de tender un conductor cerca de otro(s) conductor(es) energizado(s). El trabajador que atiende el carrete trabaja en una plataforma aislada y usa guantes aislantes, de acuerdo con el nivel de tensión.</t>
  </si>
  <si>
    <t>*Se verifique en las líneas montadas sobre los mismos apoyos, en todo o parte de su recorrido, que se prohíba realizar trabajos y maniobras en una línea por el procedimiento llamado de “hora convenida”; se evite realizar trabajos o éstos se suspendan cuando haya tormentas eléctricas, y se impida realizar trabajos en una línea con dos o más circuitos estando uno de ellos con tensión eléctrica, si para su ejecución es necesario mover los conductores, aisladores o soportes mecánicos, de forma que se pudiera entrar en contacto con el otro circuito.</t>
  </si>
  <si>
    <t>*Se asegure que no quede ningún trabajador en la línea, ni depositadas herramientas en el lugar de trabajo al terminar las actividades y antes de retirar las conexiones de puesta a tierra. Después se procede a quitar las conexiones de puesta a tierra, en sentido inverso al seguido en su colocación.</t>
  </si>
  <si>
    <t>Verificar que al reemplazar los fusibles en las líneas de alta tensión, se adoptan las medidas de seguridad siguientes:</t>
  </si>
  <si>
    <t>*Se verifica la ausencia de tensión eléctrica antes de iniciar el trabajo y, en su caso, se ponen en corto circuito y a tierra, ambos lados de las líneas, lo más cerca posible del lugar de trabajo.</t>
  </si>
  <si>
    <t>*Se verifica que se haya corregido la falla.</t>
  </si>
  <si>
    <t>*Se mantiene la distancia de seguridad.</t>
  </si>
  <si>
    <t>*Se consideran energizados los cortacircuitos fusibles al estar abiertos del lado de la carga y son puestos a tierra para su reemplazo.</t>
  </si>
  <si>
    <t>*Se inclina la cabeza ligeramente hacia abajo al momento de cerrar un corta circuito fusible, para protegerse del arco eléctrico y posibles proyecciones de partículas que puedan producirse.</t>
  </si>
  <si>
    <t>*Se utilizan para esta actividad casco de seguridad con arboquejo para usos eléctricos, botas de seguridad sin casquillo metálico, guantes dieléctricos, ropa de trabajo de algodón y lentes de seguridad.</t>
  </si>
  <si>
    <t>*Se verifica la continuidad de las conexiones de puesta a tierra y de los conductores de puesta a tierra.</t>
  </si>
  <si>
    <t>Verificar que  para los trabajos de mantenimiento en líneas subterráneas, según aplique, se adopta las medidas de seguridad previstas en el numeral 4.3.1 de la presente Guía, así como las siguientes:</t>
  </si>
  <si>
    <t>*Se identifica la ubicación de los equipos conforme lo indiquen los planos.</t>
  </si>
  <si>
    <t>* Se ubican las trayectorias, circuitos de alimentación, transformadores, seccionadores e interruptores.</t>
  </si>
  <si>
    <t>* Se determinan las medidas preventivas para realizar las tareas en función de los riesgos presentes al momento de efectuar los trabajos.</t>
  </si>
  <si>
    <t>* Se verifica el estado y la continuidad eléctrica de las conexiones de puesta a tierra y de los conductores de puesta a tierra.</t>
  </si>
  <si>
    <t>Verificar que se cumple con lo establecido en los procedimientos de seguridad para realizar actividades de mantenimiento de las instalaciones eléctricas y para la selección y uso del equipo de trabajo, maquinaria, herramienta e implementos de protección aislante, así como con las instrucciones de seguridad siguientes:</t>
  </si>
  <si>
    <t>* Se utilizan los medios de comunicación, en su caso, con la subestación, el centro de maniobras o el jefe de trabajo.</t>
  </si>
  <si>
    <t>* Se cuenta con supervisión permanente en la ejecución de los trabajos.</t>
  </si>
  <si>
    <t>*Se cumple con la técnica descrita en los procedimientos del plan de trabajo y utilizan las herramientas e implementos necesarios para efectuar la actividad, así como el equipo de protección personal adecuado al riesgo.</t>
  </si>
  <si>
    <t>*Se efectúa la actividad con trabajadores autorizados y capacitados.</t>
  </si>
  <si>
    <t>*Se sigue la secuencia de ejecución de las maniobras, tales como la conexión y/o desconexión de dispositivos de seccionamiento y protección, el traslado de líneas, la colocación de puentes provisionales, el aislamiento de redes, entre otras.</t>
  </si>
  <si>
    <t>*Se realiza la entrega y recepción de la zona de trabajo para el inicio y término de las actividades,  espectivamente.</t>
  </si>
  <si>
    <t>Verificar que  para la ejecución de los trabajos de mantenimiento de las instalaciones eléctricas energizadas, cumplen  con lo siguiente:</t>
  </si>
  <si>
    <t>* Se realiza una reunión previa al inicio de las actividades, en la zona de trabajo, a fin de efectuar un análisis de las condiciones del lugar, considerando, al menos lo siguiente: las redes cercanas a la zona de trabajo; la ubicación correcta del vehículo, y la puesta a tierra del vehículo.</t>
  </si>
  <si>
    <t>*Se prohíbe efectuar trabajos de línea energizada en circuitos en falla, en días lluviosos o cuando no se cuente con el material y equipo necesario.</t>
  </si>
  <si>
    <t>* Se cuenta con un programa para la revisión y mantenimiento de vehículos, equipos y herramientas, a fin de comprobar que cumplen con el nivel de aislamiento requerido.</t>
  </si>
  <si>
    <t>* Se verifica que los equipos de protección y/o seccionamiento automático o los operables a distancia se encuentren, de manera tal, que se puedan efectuar trabajos con línea energizada.</t>
  </si>
  <si>
    <t>*Se utiliza siempre el equipo de protección personal y equipo para trabajo de línea energizada de la clase que corresponda de acuerdo con el nivel de tensión eléctrica de la instalación donde se efectuará el trabajo.</t>
  </si>
  <si>
    <t>*Se efectúa el trabajo en una fase a la vez manteniendo las demás alejadas y/o cubiertas.</t>
  </si>
  <si>
    <t>¿Se proporciona capacitación y adiestramiento a los trabajadores en relación con el contenido del plan de atención a emergencias?</t>
  </si>
  <si>
    <t>¿Se proporciona capacitación y adiestramiento a los trabajadores que realizan actividades de mantenimiento de las instalaciones eléctricas del centro de trabajo, con base en los procedimientos de seguridad que para tal efecto se elaboren?</t>
  </si>
  <si>
    <t>Verificar que  la capacitación de los trabajadores que realizan el mantenimiento de las instalaciones eléctricas, cumple con  lo siguiente:</t>
  </si>
  <si>
    <t>* La información sobre los riesgos de trabajo relacionados con el mantenimiento de las instalaciones eléctricas.</t>
  </si>
  <si>
    <t>* La descripción general sobre los efectos en el organismo ocasionados por una descarga eléctrica o sus efectos, como consecuencia de un contacto, falla o aproximación a elementos energizados, con énfasis en las condiciones que deben evitarse para prevenir lesiones o daños a la salud.</t>
  </si>
  <si>
    <t>* Los procedimientos de seguridad para realizar el mantenimiento de las instalaciones eléctricas.</t>
  </si>
  <si>
    <t>* Las medidas de seguridad establecidas en la Norma, aplicables a las actividades por realizar, y que se deben adoptar en la ejecución de las actividades o trabajos de mantenimiento de las instalaciones eléctricas.</t>
  </si>
  <si>
    <t>*El uso, mantenimiento, conservación, almacenamiento y reposición del equipo de protección personal, de acuerdo con lo establecido en la NOM-017-STPS-2008, o las que la sustituyan.</t>
  </si>
  <si>
    <t>*Los temas teórico-prácticos sobre la forma segura de manejar, dar mantenimiento, revisar y almacenar la
maquinaria, equipo, herramientas, materiales e implementos de trabajo.</t>
  </si>
  <si>
    <t>* Las condiciones bajo las cuales la maquinaria, equipo, herramientas, materiales e implementos de trabajo deberán ser puestos fuera de servicio para su reparación o reemplazo.</t>
  </si>
  <si>
    <t>*Las condiciones climáticas u otros factores desfavorables que obligarían a interrumpir los trabajos.</t>
  </si>
  <si>
    <t>*El contenido del plan de atención a emergencias y otras acciones que se desprendan de las situaciones de
emergencia, que pudieran presentarse durante la realización de los trabajos de mantenimiento de las instalaciones eléctricas.</t>
  </si>
  <si>
    <t>¿Se cuenta en el centro de trabajo, en su caso, con la autorización correspondiente para realizar cada actividad de mantenimiento de las instalaciones eléctricas?</t>
  </si>
  <si>
    <t>Verificar que la autorización para realizar actividades de mantenimiento de las instalaciones eléctricas, incluye lo siguiente:</t>
  </si>
  <si>
    <t>*El nombre del trabajador autorizado.</t>
  </si>
  <si>
    <t>*El tipo de trabajo por desarrollar.</t>
  </si>
  <si>
    <t>*El área o lugar donde se desarrollará la actividad.</t>
  </si>
  <si>
    <t>*La fecha y hora de inicio de las actividades.</t>
  </si>
  <si>
    <t>*El tiempo estimado de terminación.</t>
  </si>
  <si>
    <t>*El nombre y firma del patrón o de la persona que éste designe para otorgar la autorización.</t>
  </si>
  <si>
    <t>¿Se autoriza por escrito a trabajadores capacitados para realizar actividades de mantenimiento de las instalaciones eléctricas en altura, espacios confinados o subestaciones, líneas energizadas, así como a los que manejen partes vivas?</t>
  </si>
  <si>
    <t>¿Se cuenta por cada actividad de mantenimiento de las instalaciones eléctricas con un plan de trabajo?</t>
  </si>
  <si>
    <t>*El equipo de protección personal y los equipos de trabajo, maquinaria, herramientas e implementos de protección aislante necesarios para realizar la actividad.</t>
  </si>
  <si>
    <t>*Las medidas de seguridad requeridas, de acuerdo con los riesgos que se puedan presentar al desarrollar el trabajo.</t>
  </si>
  <si>
    <t>*Los procedimientos de seguridad para realizar las actividades.</t>
  </si>
  <si>
    <t>7.1 ( a )</t>
  </si>
  <si>
    <t>7.1 ( b )</t>
  </si>
  <si>
    <t>7.1 ( c )</t>
  </si>
  <si>
    <t>7.1 ( d )</t>
  </si>
  <si>
    <t>7.1 ( e )</t>
  </si>
  <si>
    <t>7.1 ( f )</t>
  </si>
  <si>
    <t>7.1 ( g )</t>
  </si>
  <si>
    <t>7.1 ( h )</t>
  </si>
  <si>
    <t>7.1 ( i )</t>
  </si>
  <si>
    <t>7.1 ( j )</t>
  </si>
  <si>
    <t xml:space="preserve"> 5.2 y 7.1 ( g )</t>
  </si>
  <si>
    <t>*Las consecuencias por las actividades a realizar en las inmediaciones del lugar donde se realizará el trabajo.</t>
  </si>
  <si>
    <t>*Las características de los equipos de trabajo, maquinaria, herramientas e implementos de protección aislante a utilizar, y los movimientos a realizar para evitar actos o condiciones inseguras.</t>
  </si>
  <si>
    <t>*Las partes del equipo que requieran protección física para evitar el contacto con partes vivas, tales como líneas energizadas y bancos de capacitores, entre otros.</t>
  </si>
  <si>
    <t>*Las maniobras necesarias a realizar, antes y después del mantenimiento de las instalaciones eléctricas, en especial las relacionadas con la apertura o cierre de los dispositivos de protección y/o de los medios de conexión y desconexión.</t>
  </si>
  <si>
    <t>*La exposición del trabajador a los peligros relacionados con las instalaciones inmediatas a la zona de trabajo; los peligros identificados fuera de la zona de trabajo, y los peligros originados por otro tipo de actividades en las inmediaciones del lugar donde se realizará el trabajo.</t>
  </si>
  <si>
    <t>*El equipo de protección personal y los equipos de trabajo, maquinaria, herramientas e implementos de protección aislante con que se cuenta y los que se requieran para el tipo de instalaciones eléctricas a las que se dará mantenimiento.</t>
  </si>
  <si>
    <t>*Los procedimientos de seguridad con que se cuenta para realizar las actividades.</t>
  </si>
  <si>
    <t>*Las instalaciones temporales y su impacto en las operaciones y actividades a realizar, en su caso.</t>
  </si>
  <si>
    <t>*La frecuencia con la que se ejecuta la actividad.</t>
  </si>
  <si>
    <t>7.2 ( a )</t>
  </si>
  <si>
    <t>7.2 ( b )</t>
  </si>
  <si>
    <t>7.2 ( c )</t>
  </si>
  <si>
    <t>7.2 ( d )</t>
  </si>
  <si>
    <t>7.2 ( e )</t>
  </si>
  <si>
    <t>7.2 ( f )</t>
  </si>
  <si>
    <t>7.2 ( g )</t>
  </si>
  <si>
    <t>7.2 ( h )</t>
  </si>
  <si>
    <t>7.2 ( i )</t>
  </si>
  <si>
    <t>7.2 ( j )</t>
  </si>
  <si>
    <t>¿Es aprobado el plan de trabajo por el patrón o por el  responsable de los servicios preventivos de seguridad y salud en el trabajo o por el jefe de trabajo?</t>
  </si>
  <si>
    <t>8.1  ( a )</t>
  </si>
  <si>
    <t>8.1  ( b )</t>
  </si>
  <si>
    <t>8.1  ( c )</t>
  </si>
  <si>
    <t>8.1  ( d )</t>
  </si>
  <si>
    <t>8.1  ( e )</t>
  </si>
  <si>
    <t>8.1  ( g )</t>
  </si>
  <si>
    <t>8.1  ( h )</t>
  </si>
  <si>
    <t>8.1  ( i )</t>
  </si>
  <si>
    <t>8.1  ( j )</t>
  </si>
  <si>
    <t>* Las instrucciones para realizar una revisión del área de trabajo donde se efectuó el mantenimiento, después de haber realizado los trabajos, con el objeto de asegurarse que ha quedado libre de equipo de trabajo, maquinaria, herramientas e implementos de protección aislante.</t>
  </si>
  <si>
    <t>8.2 ( a )</t>
  </si>
  <si>
    <t>8.2 ( b )</t>
  </si>
  <si>
    <t>8.3 ( a )</t>
  </si>
  <si>
    <t>8.3 ( b )</t>
  </si>
  <si>
    <t>8.3 ( c )</t>
  </si>
  <si>
    <t>8.3 ( d )</t>
  </si>
  <si>
    <t>8.3 ( e )</t>
  </si>
  <si>
    <t>8.4 ( b )</t>
  </si>
  <si>
    <t>8.4 ( c )</t>
  </si>
  <si>
    <t>8.4 ( d )</t>
  </si>
  <si>
    <t>8.4 ( e )</t>
  </si>
  <si>
    <t>8.4 ( f )</t>
  </si>
  <si>
    <t>8.4 ( g )</t>
  </si>
  <si>
    <t>8.4 ( h )</t>
  </si>
  <si>
    <t>8.4 ( i )</t>
  </si>
  <si>
    <t>13.1 ( a )</t>
  </si>
  <si>
    <t>13.1 ( b )</t>
  </si>
  <si>
    <t>13.1 ( c )</t>
  </si>
  <si>
    <t>*Los procedimientos para la reanudación de actividades, en su caso.</t>
  </si>
  <si>
    <t>13.1 ( d )</t>
  </si>
  <si>
    <t>13.1 ( c ) 5</t>
  </si>
  <si>
    <t>9.2 ( a )</t>
  </si>
  <si>
    <t>9.2 ( b )</t>
  </si>
  <si>
    <t>9.2 ( c )</t>
  </si>
  <si>
    <t>*Comprobadores o discriminadores de tensión eléctrica, de la clase y tensión adecuadas al sistema.</t>
  </si>
  <si>
    <t>*Herramientas aisladas.</t>
  </si>
  <si>
    <t>*Vainas y caperuzas aislantes.</t>
  </si>
  <si>
    <t>*Material de señalización, tales como discos, barreras o banderines, entre otros.</t>
  </si>
  <si>
    <t>*Lámparas portátiles.</t>
  </si>
  <si>
    <t>*Transformadores de aislamiento.</t>
  </si>
  <si>
    <t>9.3 ( a)</t>
  </si>
  <si>
    <t>9.3 ( e)</t>
  </si>
  <si>
    <t>9.3 ( b)</t>
  </si>
  <si>
    <t>9.3 ( c)</t>
  </si>
  <si>
    <t>9.3 ( d)</t>
  </si>
  <si>
    <t>9.3 ( f)</t>
  </si>
  <si>
    <t>9.3 (g)</t>
  </si>
  <si>
    <t>9.4 ( a )</t>
  </si>
  <si>
    <t>9.4 ( b )</t>
  </si>
  <si>
    <t>9.4 ( c )</t>
  </si>
  <si>
    <t>9.4 ( d )</t>
  </si>
  <si>
    <t>9.4 ( e )</t>
  </si>
  <si>
    <t>9.4 ( f )</t>
  </si>
  <si>
    <t>9.4 ( g )</t>
  </si>
  <si>
    <t>9.4 ( h )</t>
  </si>
  <si>
    <t>9.4 ( i )</t>
  </si>
  <si>
    <t>9.4 ( j )</t>
  </si>
  <si>
    <t>9.4 ( k )</t>
  </si>
  <si>
    <t>9.4 ( l )</t>
  </si>
  <si>
    <t>9.4 ( m )</t>
  </si>
  <si>
    <t>9.4 ( n )</t>
  </si>
  <si>
    <t>9.4 ( o )</t>
  </si>
  <si>
    <t>10.1 ( a )</t>
  </si>
  <si>
    <t>10.1 ( c )</t>
  </si>
  <si>
    <t>10.1 (b )</t>
  </si>
  <si>
    <t>10.1 ( d )</t>
  </si>
  <si>
    <t>10.2 ( a )</t>
  </si>
  <si>
    <t>10.2 ( b )</t>
  </si>
  <si>
    <t>10.2 ( c )</t>
  </si>
  <si>
    <t>10.2 ( d )</t>
  </si>
  <si>
    <t>10.2 ( e )</t>
  </si>
  <si>
    <t>10.2 ( f )</t>
  </si>
  <si>
    <t>10.2 ( g )</t>
  </si>
  <si>
    <t>10.2 ( h )</t>
  </si>
  <si>
    <t>10.2 ( i )</t>
  </si>
  <si>
    <t>10.2 ( j )</t>
  </si>
  <si>
    <t>10.2 ( k)</t>
  </si>
  <si>
    <t>*Se evite almacenar materiales de cualquier tipo sobre las instalaciones eléctricas.</t>
  </si>
  <si>
    <t>*Se mantenga libre de obstáculos el acceso a los tableros o puntos de conexión o desconexión de la instalación eléctrica.</t>
  </si>
  <si>
    <t>*Se prohíba el uso de elementos metálicos tales como flexómetros, varillas, tubos, perfiles, así como de equipos de radiocomunicación con antena, en las inmediaciones de las instalaciones eléctricas energizadas.</t>
  </si>
  <si>
    <t>*Se delimite la zona de trabajo mediante la utilización de los medios siguientes: barreras protectoras; resguardos; cintas delimitadoras, y control de acceso, entre otros.</t>
  </si>
  <si>
    <t>*Se manipulen los conductores energizados con guantes dieléctricos o con herramienta aislada, diseñada para el nivel de tensión eléctrica que se maneje.</t>
  </si>
  <si>
    <t>*Se proteja contra daños a todos los cables, especialmente los expuestos a cargas de vehículos o equipos mecánicos pesados.</t>
  </si>
  <si>
    <t>*Se cumpla en las cubiertas del equipo o de los dispositivos fijos, que su apertura interrumpa la tensión eléctrica, por medio de una herramienta o llave especial.</t>
  </si>
  <si>
    <t>*Se protejan eficazmente los cables desnudos y otros elementos descubiertos energizados, cuando se instalen, mediante cercas o pantallas de protección, o se cumpla con las distancias de seguridad a que se refiere la NOM-001-SEDE-2012, o las que la sustituyan.</t>
  </si>
  <si>
    <t>*Se encuentren los elementos energizados fuera del alcance de los trabajadores.</t>
  </si>
  <si>
    <t>*Se cuente con las señalizaciones de seguridad, conforme a lo dispuesto por la NOM-026-STPS-2008, o las que la sustituyan, para indicar los riesgos y para el uso del equipo de protección personal, en lugares en los que el contacto con equipos eléctricos o la proximidad de éstos pueda entrañar peligro para los trabajadores.</t>
  </si>
  <si>
    <t>*Cuenten todos los equipos destinados al uso y distribución de la energía eléctrica con información para identificar las características eléctricas y la distancia de seguridad para las tensiones eléctricas presentes, ya sea en una placa, en etiquetas adheridas o marcada sobre el equipo.</t>
  </si>
  <si>
    <t>*Se realicen las actividades de mantenimiento en la subestación eléctrica, al menos con dos trabajadores.</t>
  </si>
  <si>
    <t>*Se considere que todo el equipo que se localice en la subestación eléctrica está energizado, hasta que no se compruebe la ausencia de tensión eléctrica y que esté puesto a tierra efectivamente, antes de iniciar el mantenimiento.</t>
  </si>
  <si>
    <t>*Se respeten los avisos de seguridad.</t>
  </si>
  <si>
    <t>*Se manejen equipos de calibración y prueba que cuenten con certificado vigente de calibración.</t>
  </si>
  <si>
    <t>*Se mantengan las palancas de acción manual, puertas de acceso, gabinetes de equipo de control, entre otros, según sea el caso, con candado o con una etiqueta de seguridad que indique que están siendo operados o se está ejecutando en ellos algún trabajo.</t>
  </si>
  <si>
    <t>*Se asegure que las partes vivas de la subestación eléctrica están fuera del alcance del personal o protegidas por pantallas, enrejados, rejillas u otros medios similares.</t>
  </si>
  <si>
    <t>10.3 ( a )</t>
  </si>
  <si>
    <t>10.3 ( d )</t>
  </si>
  <si>
    <t>10.3 ( e )</t>
  </si>
  <si>
    <t>10.3 ( c )</t>
  </si>
  <si>
    <t>*Se obtenga la autorización para realizar trabajos en la subestación.</t>
  </si>
  <si>
    <t>10.3 ( b )</t>
  </si>
  <si>
    <t>10.3 ( f )</t>
  </si>
  <si>
    <t>10.3 ( g )</t>
  </si>
  <si>
    <t>10.3 ( h )</t>
  </si>
  <si>
    <t>10.3 ( i )</t>
  </si>
  <si>
    <t>10.3 ( j )</t>
  </si>
  <si>
    <t>10.4 ( a )</t>
  </si>
  <si>
    <t>10.4 ( b )</t>
  </si>
  <si>
    <t>10.4 ( c )</t>
  </si>
  <si>
    <t>10.4 ( e )</t>
  </si>
  <si>
    <t>10.4 ( d )</t>
  </si>
  <si>
    <t>10.5 ( a )</t>
  </si>
  <si>
    <t>10.5 ( b )</t>
  </si>
  <si>
    <t>10.5 ( c )</t>
  </si>
  <si>
    <t>10.6 ( a )</t>
  </si>
  <si>
    <t>10.6 ( e )</t>
  </si>
  <si>
    <t>10.6 ( b )</t>
  </si>
  <si>
    <t>10.6 ( d )</t>
  </si>
  <si>
    <t>10.6 ( c )</t>
  </si>
  <si>
    <t>Verificar que se cumpla con las medidas generales de seguridad establecidas en el apartado de “Medidas de seguridad generales para realizar trabajos de mantenimiento de las instalaciones eléctricas”, y se adopten las que a continuación se indican:</t>
  </si>
  <si>
    <t>11.2 ( a )</t>
  </si>
  <si>
    <t>11.2 ( b )</t>
  </si>
  <si>
    <t>11.2 ( c )</t>
  </si>
  <si>
    <t>11.2 ( d )</t>
  </si>
  <si>
    <t>11.2 ( e )</t>
  </si>
  <si>
    <t>11.2 ( f )</t>
  </si>
  <si>
    <t>11.2 ( g )</t>
  </si>
  <si>
    <t>11.2 ( h )</t>
  </si>
  <si>
    <t>11.2 ( i )</t>
  </si>
  <si>
    <t>11.2 ( m )</t>
  </si>
  <si>
    <t>11.2 ( k )</t>
  </si>
  <si>
    <t>11.2 ( l )</t>
  </si>
  <si>
    <t xml:space="preserve">5.11 y 11.2 j) </t>
  </si>
  <si>
    <t>11.2 ( j )</t>
  </si>
  <si>
    <t>11.3 ( a )</t>
  </si>
  <si>
    <t>11.3 ( b )</t>
  </si>
  <si>
    <t>11.3 ( c )</t>
  </si>
  <si>
    <t>11.3 ( d )</t>
  </si>
  <si>
    <t>12.1 ( a )</t>
  </si>
  <si>
    <t>12.1 ( e )</t>
  </si>
  <si>
    <t>12.1 ( c )</t>
  </si>
  <si>
    <t>12.1 ( b )</t>
  </si>
  <si>
    <t>12.1 ( d )</t>
  </si>
  <si>
    <t>12.1 ( f )</t>
  </si>
  <si>
    <t xml:space="preserve">12.2 ( a ) </t>
  </si>
  <si>
    <t xml:space="preserve">12.2 ( b ) </t>
  </si>
  <si>
    <t xml:space="preserve">12.2 ( c ) </t>
  </si>
  <si>
    <t xml:space="preserve">12.2 ( d ) </t>
  </si>
  <si>
    <t xml:space="preserve">12.2 ( e ) </t>
  </si>
  <si>
    <t xml:space="preserve">12.2 ( f  ) </t>
  </si>
  <si>
    <t>14.2 ( a  )</t>
  </si>
  <si>
    <t>14.2 ( b  )</t>
  </si>
  <si>
    <t>14.2 ( c  )</t>
  </si>
  <si>
    <t>14.2 ( d  )</t>
  </si>
  <si>
    <t>14.2 ( e  )</t>
  </si>
  <si>
    <t>14.2 ( f  )</t>
  </si>
  <si>
    <t>14.2 ( g  )</t>
  </si>
  <si>
    <t>14.2 ( h  )</t>
  </si>
  <si>
    <t>14.2 ( i  )</t>
  </si>
  <si>
    <t>5.2 y 7.1 ( f )</t>
  </si>
  <si>
    <t>5.11 y 10.6  ( a )</t>
  </si>
  <si>
    <t>5.11 y 9.5</t>
  </si>
  <si>
    <t>9.5 ( a )</t>
  </si>
  <si>
    <t>9.5 ( b )</t>
  </si>
  <si>
    <t>9.5 ( c )</t>
  </si>
  <si>
    <t>9.5 ( d )</t>
  </si>
  <si>
    <t>NOM-029-STPS-2011 Mantenimiento de las instalaciones eléctricas en los centros de trabajo, Condiciones de seguridad.</t>
  </si>
  <si>
    <t xml:space="preserve"> </t>
  </si>
  <si>
    <t>*Se ponga a tierra la estructura metálica del camión utilizado para colocar o remover un poste entre líneas energizadas o cerca de ellas. Los trabajadores no tocan el vehículo mientras estén parados en el suelo, a menos que se hayan terminado las maniobras o se detenga la actividad.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</si>
</sst>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11" x14ac:knownFonts="1">
    <font>
      <sz val="11"/>
      <color theme="1"/>
      <name val="Calibri"/>
      <family val="2"/>
      <scheme val="minor"/>
    </font>
    <font>
      <b/>
      <sz val="11"/>
      <color theme="1"/>
      <name val="Calibri"/>
      <family val="2"/>
      <scheme val="minor"/>
    </font>
    <font>
      <sz val="10"/>
      <color theme="1"/>
      <name val="Calibri"/>
      <family val="2"/>
      <scheme val="minor"/>
    </font>
    <font>
      <sz val="11"/>
      <name val="Calibri"/>
      <family val="2"/>
      <scheme val="minor"/>
    </font>
    <font>
      <b/>
      <sz val="14"/>
      <color theme="0"/>
      <name val="Calibri"/>
      <family val="2"/>
      <scheme val="minor"/>
    </font>
    <font>
      <b/>
      <sz val="15"/>
      <color theme="1"/>
      <name val="Calibri"/>
      <family val="2"/>
      <scheme val="minor"/>
    </font>
    <font>
      <sz val="20"/>
      <name val="Calibri"/>
      <family val="2"/>
      <scheme val="minor"/>
    </font>
    <font>
      <sz val="12"/>
      <color theme="1"/>
      <name val="Calibri"/>
      <family val="2"/>
      <scheme val="minor"/>
    </font>
    <font>
      <b/>
      <sz val="15"/>
      <color theme="0"/>
      <name val="Calibri"/>
      <family val="2"/>
      <scheme val="minor"/>
    </font>
    <font>
      <b/>
      <sz val="14"/>
      <color theme="0" tint="-4.9989318521683403E-2"/>
      <name val="Calibri"/>
      <family val="2"/>
      <scheme val="minor"/>
    </font>
    <font>
      <b/>
      <sz val="12"/>
      <color theme="0"/>
      <name val="Calibri"/>
      <family val="2"/>
      <scheme val="minor"/>
    </font>
  </fonts>
  <fills count="10">
    <fill>
      <patternFill patternType="none"/>
    </fill>
    <fill>
      <patternFill patternType="gray125"/>
    </fill>
    <fill>
      <patternFill patternType="solid">
        <fgColor theme="8" tint="0.79998168889431442"/>
        <bgColor indexed="64"/>
      </patternFill>
    </fill>
    <fill>
      <patternFill patternType="solid">
        <fgColor theme="4" tint="0.39997558519241921"/>
        <bgColor indexed="64"/>
      </patternFill>
    </fill>
    <fill>
      <patternFill patternType="solid">
        <fgColor theme="2"/>
        <bgColor indexed="64"/>
      </patternFill>
    </fill>
    <fill>
      <patternFill patternType="solid">
        <fgColor theme="4"/>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s>
  <borders count="16">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medium">
        <color indexed="64"/>
      </bottom>
      <diagonal/>
    </border>
  </borders>
  <cellStyleXfs count="1">
    <xf numFmtId="0" fontId="0" fillId="0" borderId="0"/>
  </cellStyleXfs>
  <cellXfs count="128">
    <xf numFmtId="0" fontId="0" fillId="0" borderId="0" xfId="0"/>
    <xf numFmtId="0" fontId="0" fillId="0" borderId="0" xfId="0" applyFill="1" applyAlignment="1">
      <alignment horizontal="center" vertical="center"/>
    </xf>
    <xf numFmtId="0" fontId="0" fillId="0" borderId="0" xfId="0" applyFill="1"/>
    <xf numFmtId="0" fontId="1" fillId="0" borderId="0" xfId="0" applyFont="1" applyFill="1" applyAlignment="1">
      <alignment vertical="top"/>
    </xf>
    <xf numFmtId="0" fontId="0" fillId="0" borderId="0" xfId="0" applyFill="1" applyAlignment="1">
      <alignment horizontal="center" vertical="top"/>
    </xf>
    <xf numFmtId="0" fontId="0" fillId="0" borderId="0" xfId="0" applyFill="1" applyAlignment="1">
      <alignment vertical="top" wrapText="1"/>
    </xf>
    <xf numFmtId="0" fontId="0" fillId="0" borderId="0" xfId="0" applyFill="1" applyAlignment="1">
      <alignment horizontal="left" vertical="top" wrapText="1"/>
    </xf>
    <xf numFmtId="0" fontId="2" fillId="0" borderId="0" xfId="0" applyFont="1" applyFill="1" applyAlignment="1">
      <alignment horizontal="center" vertical="center"/>
    </xf>
    <xf numFmtId="0" fontId="0" fillId="0" borderId="0" xfId="0" applyFill="1" applyAlignment="1">
      <alignment vertical="top"/>
    </xf>
    <xf numFmtId="0" fontId="1" fillId="0" borderId="0" xfId="0" applyFont="1" applyFill="1" applyAlignment="1">
      <alignment horizontal="left" vertical="center" wrapText="1"/>
    </xf>
    <xf numFmtId="0" fontId="0" fillId="0" borderId="0" xfId="0" applyFill="1" applyBorder="1"/>
    <xf numFmtId="0" fontId="0" fillId="0" borderId="8" xfId="0" applyFill="1" applyBorder="1" applyAlignment="1">
      <alignment horizontal="center" vertical="center"/>
    </xf>
    <xf numFmtId="0" fontId="0" fillId="0" borderId="0" xfId="0" applyFill="1" applyBorder="1" applyAlignment="1">
      <alignment horizontal="center" vertical="center"/>
    </xf>
    <xf numFmtId="0" fontId="0" fillId="0" borderId="0" xfId="0" applyFont="1" applyFill="1"/>
    <xf numFmtId="0" fontId="0" fillId="0" borderId="5" xfId="0" applyFont="1" applyFill="1" applyBorder="1" applyAlignment="1">
      <alignment horizontal="center" vertical="top"/>
    </xf>
    <xf numFmtId="0" fontId="0" fillId="0" borderId="5" xfId="0" applyFont="1" applyFill="1" applyBorder="1" applyAlignment="1">
      <alignment vertical="top" wrapText="1"/>
    </xf>
    <xf numFmtId="0" fontId="0" fillId="0" borderId="5" xfId="0" applyFont="1" applyFill="1" applyBorder="1" applyAlignment="1">
      <alignment horizontal="left" vertical="top" wrapText="1"/>
    </xf>
    <xf numFmtId="0" fontId="0" fillId="0" borderId="5" xfId="0" applyFont="1" applyFill="1" applyBorder="1" applyAlignment="1">
      <alignment horizontal="center" vertical="center"/>
    </xf>
    <xf numFmtId="0" fontId="0" fillId="0" borderId="0" xfId="0" applyFont="1" applyFill="1" applyBorder="1"/>
    <xf numFmtId="0" fontId="0" fillId="0" borderId="0" xfId="0" applyFont="1" applyFill="1" applyAlignment="1">
      <alignment horizontal="center" vertical="top"/>
    </xf>
    <xf numFmtId="0" fontId="0" fillId="0" borderId="0" xfId="0" applyFont="1" applyFill="1" applyAlignment="1">
      <alignment vertical="top" wrapText="1"/>
    </xf>
    <xf numFmtId="0" fontId="0" fillId="0" borderId="0" xfId="0" applyFont="1" applyFill="1" applyAlignment="1">
      <alignment horizontal="left" vertical="top" wrapText="1"/>
    </xf>
    <xf numFmtId="0" fontId="0" fillId="0" borderId="0" xfId="0" applyFont="1" applyFill="1" applyAlignment="1">
      <alignment horizontal="center" vertical="center"/>
    </xf>
    <xf numFmtId="0" fontId="0" fillId="0" borderId="5" xfId="0" applyFont="1" applyFill="1" applyBorder="1" applyAlignment="1">
      <alignment wrapText="1"/>
    </xf>
    <xf numFmtId="0" fontId="0" fillId="0" borderId="5" xfId="0" applyFont="1" applyFill="1" applyBorder="1" applyAlignment="1">
      <alignment horizontal="center" vertical="center" wrapText="1"/>
    </xf>
    <xf numFmtId="0" fontId="0" fillId="0" borderId="0" xfId="0" applyFont="1" applyFill="1" applyBorder="1" applyAlignment="1">
      <alignment horizontal="center" vertical="center"/>
    </xf>
    <xf numFmtId="0" fontId="0" fillId="0" borderId="0" xfId="0" applyFont="1" applyFill="1" applyAlignment="1">
      <alignment vertical="top"/>
    </xf>
    <xf numFmtId="0" fontId="0" fillId="0" borderId="0" xfId="0" applyFont="1" applyFill="1" applyAlignment="1">
      <alignment vertical="center"/>
    </xf>
    <xf numFmtId="0" fontId="0" fillId="0" borderId="0" xfId="0" applyFont="1" applyFill="1" applyBorder="1" applyAlignment="1">
      <alignment vertical="center"/>
    </xf>
    <xf numFmtId="0" fontId="0" fillId="0" borderId="5" xfId="0" applyFont="1" applyFill="1" applyBorder="1" applyAlignment="1">
      <alignment horizontal="center" vertical="top" wrapText="1"/>
    </xf>
    <xf numFmtId="0" fontId="0" fillId="0" borderId="5" xfId="0" applyFont="1" applyFill="1" applyBorder="1" applyAlignment="1">
      <alignment horizontal="left" vertical="center" wrapText="1"/>
    </xf>
    <xf numFmtId="0" fontId="0" fillId="0" borderId="2" xfId="0" applyFont="1" applyFill="1" applyBorder="1" applyAlignment="1">
      <alignment horizontal="center" vertical="top"/>
    </xf>
    <xf numFmtId="0" fontId="0" fillId="0" borderId="5" xfId="0" applyFont="1" applyFill="1" applyBorder="1" applyAlignment="1">
      <alignment vertical="center" wrapText="1"/>
    </xf>
    <xf numFmtId="0" fontId="0" fillId="0" borderId="7" xfId="0" applyFont="1" applyFill="1" applyBorder="1" applyAlignment="1">
      <alignment horizontal="center" vertical="top"/>
    </xf>
    <xf numFmtId="0" fontId="0" fillId="0" borderId="7" xfId="0" applyFont="1" applyFill="1" applyBorder="1" applyAlignment="1">
      <alignment horizontal="center" vertical="top" wrapText="1"/>
    </xf>
    <xf numFmtId="0" fontId="0" fillId="0" borderId="0" xfId="0" applyFill="1" applyBorder="1" applyAlignment="1">
      <alignment horizontal="center"/>
    </xf>
    <xf numFmtId="0" fontId="1" fillId="0" borderId="0" xfId="0" applyFont="1" applyFill="1" applyAlignment="1">
      <alignment horizontal="center" vertical="center"/>
    </xf>
    <xf numFmtId="0" fontId="0" fillId="0" borderId="2" xfId="0" applyFont="1" applyFill="1" applyBorder="1" applyAlignment="1">
      <alignment horizontal="center" vertical="center"/>
    </xf>
    <xf numFmtId="0" fontId="0" fillId="0" borderId="7" xfId="0" applyFont="1" applyFill="1" applyBorder="1" applyAlignment="1">
      <alignment horizontal="center" vertical="center"/>
    </xf>
    <xf numFmtId="0" fontId="0" fillId="0" borderId="7" xfId="0" applyFont="1" applyFill="1" applyBorder="1" applyAlignment="1">
      <alignment horizontal="left" vertical="top" wrapText="1"/>
    </xf>
    <xf numFmtId="0" fontId="0" fillId="0" borderId="0" xfId="0" applyFont="1" applyFill="1" applyBorder="1" applyAlignment="1">
      <alignment horizontal="left" vertical="top" wrapText="1"/>
    </xf>
    <xf numFmtId="0" fontId="0" fillId="0" borderId="10" xfId="0" applyFont="1" applyFill="1" applyBorder="1" applyAlignment="1">
      <alignment horizontal="center" vertical="center"/>
    </xf>
    <xf numFmtId="0" fontId="0" fillId="0" borderId="8" xfId="0" applyFont="1" applyFill="1" applyBorder="1" applyAlignment="1">
      <alignment horizontal="center" vertical="center"/>
    </xf>
    <xf numFmtId="0" fontId="0" fillId="0" borderId="5" xfId="0" applyFont="1" applyFill="1" applyBorder="1"/>
    <xf numFmtId="0" fontId="0" fillId="0" borderId="4" xfId="0" applyFont="1" applyFill="1" applyBorder="1"/>
    <xf numFmtId="0" fontId="5" fillId="2" borderId="3" xfId="0" applyFont="1" applyFill="1" applyBorder="1" applyAlignment="1">
      <alignment horizontal="left" vertical="center"/>
    </xf>
    <xf numFmtId="0" fontId="1" fillId="2" borderId="10" xfId="0" applyFont="1" applyFill="1" applyBorder="1" applyAlignment="1">
      <alignment vertical="top"/>
    </xf>
    <xf numFmtId="0" fontId="0" fillId="2" borderId="10" xfId="0" applyFont="1" applyFill="1" applyBorder="1" applyAlignment="1">
      <alignment horizontal="center" vertical="top"/>
    </xf>
    <xf numFmtId="0" fontId="0" fillId="2" borderId="10" xfId="0" applyFont="1" applyFill="1" applyBorder="1"/>
    <xf numFmtId="0" fontId="0" fillId="2" borderId="10" xfId="0" applyFont="1" applyFill="1" applyBorder="1" applyAlignment="1">
      <alignment horizontal="center" vertical="center"/>
    </xf>
    <xf numFmtId="0" fontId="0" fillId="2" borderId="4" xfId="0" applyFont="1" applyFill="1" applyBorder="1"/>
    <xf numFmtId="0" fontId="1" fillId="4" borderId="3" xfId="0" applyFont="1" applyFill="1" applyBorder="1" applyAlignment="1">
      <alignment horizontal="center" vertical="center"/>
    </xf>
    <xf numFmtId="0" fontId="0" fillId="4" borderId="10" xfId="0" applyFont="1" applyFill="1" applyBorder="1" applyAlignment="1">
      <alignment horizontal="center"/>
    </xf>
    <xf numFmtId="0" fontId="0" fillId="4" borderId="10" xfId="0" applyFont="1" applyFill="1" applyBorder="1" applyAlignment="1">
      <alignment horizontal="center" vertical="center"/>
    </xf>
    <xf numFmtId="0" fontId="0" fillId="4" borderId="4" xfId="0" applyFont="1" applyFill="1" applyBorder="1"/>
    <xf numFmtId="0" fontId="0" fillId="2" borderId="10" xfId="0" applyFill="1" applyBorder="1" applyAlignment="1">
      <alignment horizontal="center" vertical="top"/>
    </xf>
    <xf numFmtId="0" fontId="0" fillId="2" borderId="10" xfId="0" applyFill="1" applyBorder="1"/>
    <xf numFmtId="0" fontId="0" fillId="2" borderId="10" xfId="0" applyFill="1" applyBorder="1" applyAlignment="1">
      <alignment horizontal="center" vertical="center"/>
    </xf>
    <xf numFmtId="0" fontId="6" fillId="0" borderId="5" xfId="0" applyFont="1" applyFill="1" applyBorder="1" applyAlignment="1">
      <alignment horizontal="center" vertical="center" wrapText="1"/>
    </xf>
    <xf numFmtId="0" fontId="7" fillId="0" borderId="5" xfId="0" applyFont="1" applyBorder="1" applyAlignment="1">
      <alignment horizontal="center" vertical="center"/>
    </xf>
    <xf numFmtId="0" fontId="3" fillId="0" borderId="5" xfId="0" applyFont="1" applyFill="1" applyBorder="1" applyAlignment="1">
      <alignment horizontal="center" vertical="center" wrapText="1"/>
    </xf>
    <xf numFmtId="0" fontId="0" fillId="0" borderId="7" xfId="0" applyFont="1" applyFill="1" applyBorder="1" applyAlignment="1">
      <alignment vertical="top" wrapText="1"/>
    </xf>
    <xf numFmtId="0" fontId="6" fillId="0" borderId="7" xfId="0" applyFont="1" applyFill="1" applyBorder="1" applyAlignment="1">
      <alignment horizontal="center" vertical="center" wrapText="1"/>
    </xf>
    <xf numFmtId="0" fontId="0" fillId="4" borderId="5" xfId="0" applyFont="1" applyFill="1" applyBorder="1" applyAlignment="1">
      <alignment horizontal="center" vertical="center"/>
    </xf>
    <xf numFmtId="0" fontId="1" fillId="2" borderId="10" xfId="0" applyFont="1" applyFill="1" applyBorder="1" applyAlignment="1">
      <alignment vertical="center" wrapText="1"/>
    </xf>
    <xf numFmtId="0" fontId="1" fillId="2" borderId="10" xfId="0" applyFont="1" applyFill="1" applyBorder="1" applyAlignment="1">
      <alignment vertical="top" wrapText="1"/>
    </xf>
    <xf numFmtId="0" fontId="0" fillId="2" borderId="10" xfId="0" applyFont="1" applyFill="1" applyBorder="1" applyAlignment="1">
      <alignment horizontal="center" vertical="center" wrapText="1"/>
    </xf>
    <xf numFmtId="0" fontId="0" fillId="2" borderId="10" xfId="0" applyFont="1" applyFill="1" applyBorder="1" applyAlignment="1">
      <alignment vertical="center" wrapText="1"/>
    </xf>
    <xf numFmtId="0" fontId="0" fillId="2" borderId="4" xfId="0" applyFont="1" applyFill="1" applyBorder="1" applyAlignment="1">
      <alignment vertical="center" wrapText="1"/>
    </xf>
    <xf numFmtId="0" fontId="7" fillId="0" borderId="3" xfId="0" applyFont="1" applyBorder="1" applyAlignment="1">
      <alignment horizontal="center" vertical="center"/>
    </xf>
    <xf numFmtId="0" fontId="7" fillId="0" borderId="7" xfId="0" applyFont="1" applyBorder="1" applyAlignment="1">
      <alignment horizontal="center" vertical="center"/>
    </xf>
    <xf numFmtId="0" fontId="0" fillId="0" borderId="7" xfId="0" applyFont="1" applyFill="1" applyBorder="1"/>
    <xf numFmtId="0" fontId="1" fillId="2" borderId="10" xfId="0" applyFont="1" applyFill="1" applyBorder="1" applyAlignment="1">
      <alignment horizontal="left" vertical="center" wrapText="1"/>
    </xf>
    <xf numFmtId="0" fontId="0" fillId="0" borderId="4" xfId="0" applyFont="1" applyFill="1" applyBorder="1" applyAlignment="1">
      <alignment horizontal="center" vertical="center"/>
    </xf>
    <xf numFmtId="0" fontId="0" fillId="0" borderId="8" xfId="0" applyFont="1" applyFill="1" applyBorder="1"/>
    <xf numFmtId="0" fontId="2" fillId="0" borderId="0" xfId="0" applyFont="1" applyFill="1" applyBorder="1" applyAlignment="1">
      <alignment horizontal="center" vertical="center"/>
    </xf>
    <xf numFmtId="0" fontId="2" fillId="0" borderId="0" xfId="0" applyFont="1" applyFill="1" applyBorder="1" applyAlignment="1">
      <alignment horizontal="center"/>
    </xf>
    <xf numFmtId="0" fontId="0" fillId="0" borderId="0" xfId="0" applyFill="1" applyBorder="1" applyAlignment="1">
      <alignment horizontal="left" wrapText="1"/>
    </xf>
    <xf numFmtId="0" fontId="1" fillId="0" borderId="0" xfId="0" applyFont="1" applyFill="1" applyBorder="1" applyAlignment="1">
      <alignment horizontal="right"/>
    </xf>
    <xf numFmtId="0" fontId="1" fillId="0" borderId="0" xfId="0" applyFont="1" applyFill="1" applyBorder="1" applyAlignment="1">
      <alignment horizontal="center" vertical="center"/>
    </xf>
    <xf numFmtId="0" fontId="0" fillId="4" borderId="2" xfId="0" applyFill="1" applyBorder="1" applyAlignment="1">
      <alignment horizontal="center" vertical="center"/>
    </xf>
    <xf numFmtId="0" fontId="0" fillId="4" borderId="5" xfId="0" applyFill="1" applyBorder="1" applyAlignment="1">
      <alignment horizontal="center" vertical="center"/>
    </xf>
    <xf numFmtId="0" fontId="0" fillId="4" borderId="2" xfId="0" applyFont="1" applyFill="1" applyBorder="1" applyAlignment="1">
      <alignment horizontal="center" vertical="center"/>
    </xf>
    <xf numFmtId="0" fontId="0" fillId="4" borderId="1" xfId="0" applyFont="1" applyFill="1" applyBorder="1" applyAlignment="1">
      <alignment horizontal="center" vertical="center"/>
    </xf>
    <xf numFmtId="0" fontId="0" fillId="4" borderId="3" xfId="0" applyFont="1" applyFill="1" applyBorder="1" applyAlignment="1">
      <alignment horizontal="center"/>
    </xf>
    <xf numFmtId="0" fontId="0" fillId="0" borderId="1" xfId="0" applyFont="1" applyFill="1" applyBorder="1" applyAlignment="1">
      <alignment horizontal="center" vertical="top" wrapText="1"/>
    </xf>
    <xf numFmtId="0" fontId="0" fillId="4" borderId="3" xfId="0" applyFont="1" applyFill="1" applyBorder="1" applyAlignment="1">
      <alignment horizontal="center" vertical="center"/>
    </xf>
    <xf numFmtId="0" fontId="7" fillId="0" borderId="6" xfId="0" applyFont="1" applyBorder="1" applyAlignment="1">
      <alignment horizontal="center" vertical="center"/>
    </xf>
    <xf numFmtId="0" fontId="0" fillId="0" borderId="3" xfId="0" applyFont="1" applyFill="1" applyBorder="1" applyAlignment="1">
      <alignment horizontal="left" vertical="top" wrapText="1"/>
    </xf>
    <xf numFmtId="0" fontId="0" fillId="4" borderId="7"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2" xfId="0" applyFont="1" applyFill="1" applyBorder="1" applyAlignment="1">
      <alignment horizontal="center" vertical="center"/>
    </xf>
    <xf numFmtId="10" fontId="0" fillId="6" borderId="4" xfId="0" applyNumberFormat="1" applyFill="1" applyBorder="1" applyAlignment="1">
      <alignment horizontal="center" vertical="center"/>
    </xf>
    <xf numFmtId="10" fontId="0" fillId="0" borderId="5" xfId="0" applyNumberFormat="1" applyFill="1" applyBorder="1" applyAlignment="1">
      <alignment horizontal="center"/>
    </xf>
    <xf numFmtId="0" fontId="6" fillId="0" borderId="2" xfId="0" applyFont="1" applyFill="1" applyBorder="1" applyAlignment="1">
      <alignment horizontal="center" vertical="center" wrapText="1"/>
    </xf>
    <xf numFmtId="0" fontId="9" fillId="5" borderId="11" xfId="0" applyFont="1" applyFill="1" applyBorder="1" applyAlignment="1"/>
    <xf numFmtId="0" fontId="9" fillId="5" borderId="12" xfId="0" applyFont="1" applyFill="1" applyBorder="1" applyAlignment="1">
      <alignment horizontal="center" vertical="center"/>
    </xf>
    <xf numFmtId="164" fontId="1" fillId="2" borderId="13" xfId="0" applyNumberFormat="1" applyFont="1" applyFill="1" applyBorder="1" applyAlignment="1">
      <alignment horizontal="left" vertical="center"/>
    </xf>
    <xf numFmtId="165" fontId="0" fillId="0" borderId="14" xfId="0" applyNumberFormat="1" applyBorder="1" applyAlignment="1">
      <alignment horizontal="center" vertical="center" wrapText="1"/>
    </xf>
    <xf numFmtId="0" fontId="1" fillId="7" borderId="7" xfId="0" applyFont="1" applyFill="1" applyBorder="1" applyAlignment="1">
      <alignment horizontal="right" vertical="center"/>
    </xf>
    <xf numFmtId="10" fontId="1" fillId="0" borderId="15" xfId="0" applyNumberFormat="1" applyFont="1" applyBorder="1" applyAlignment="1">
      <alignment horizontal="center" vertical="center" wrapText="1"/>
    </xf>
    <xf numFmtId="164" fontId="0" fillId="8" borderId="13" xfId="0" applyNumberFormat="1" applyFont="1" applyFill="1" applyBorder="1" applyAlignment="1">
      <alignment horizontal="right" vertical="center"/>
    </xf>
    <xf numFmtId="164" fontId="0" fillId="8" borderId="13" xfId="0" applyNumberFormat="1" applyFont="1" applyFill="1" applyBorder="1" applyAlignment="1">
      <alignment horizontal="right" vertical="center" wrapText="1"/>
    </xf>
    <xf numFmtId="0" fontId="7" fillId="0" borderId="0" xfId="0" applyFont="1" applyFill="1"/>
    <xf numFmtId="0" fontId="10" fillId="3" borderId="5" xfId="0" applyFont="1" applyFill="1" applyBorder="1" applyAlignment="1">
      <alignment horizontal="center" vertical="center" wrapText="1"/>
    </xf>
    <xf numFmtId="0" fontId="1" fillId="2" borderId="10" xfId="0" applyFont="1" applyFill="1" applyBorder="1" applyAlignment="1">
      <alignment horizontal="left" vertical="top"/>
    </xf>
    <xf numFmtId="0" fontId="0" fillId="0" borderId="0" xfId="0" applyFont="1" applyFill="1" applyAlignment="1">
      <alignment vertical="center" wrapText="1"/>
    </xf>
    <xf numFmtId="0" fontId="0" fillId="0" borderId="7" xfId="0" applyFont="1" applyFill="1" applyBorder="1" applyAlignment="1">
      <alignment vertical="center" wrapText="1"/>
    </xf>
    <xf numFmtId="0" fontId="0" fillId="9" borderId="7" xfId="0" applyFont="1" applyFill="1" applyBorder="1" applyAlignment="1">
      <alignment horizontal="center"/>
    </xf>
    <xf numFmtId="0" fontId="0" fillId="9" borderId="5" xfId="0" applyFont="1" applyFill="1" applyBorder="1" applyAlignment="1">
      <alignment horizontal="center"/>
    </xf>
    <xf numFmtId="0" fontId="0" fillId="9" borderId="5" xfId="0" applyFont="1" applyFill="1" applyBorder="1" applyAlignment="1">
      <alignment horizontal="center" vertical="center"/>
    </xf>
    <xf numFmtId="0" fontId="0" fillId="9" borderId="5" xfId="0" applyFont="1" applyFill="1" applyBorder="1"/>
    <xf numFmtId="0" fontId="0" fillId="9" borderId="6" xfId="0" applyFont="1" applyFill="1" applyBorder="1" applyAlignment="1">
      <alignment horizontal="center"/>
    </xf>
    <xf numFmtId="0" fontId="8" fillId="5" borderId="0" xfId="0" applyFont="1" applyFill="1" applyAlignment="1">
      <alignment horizontal="left" vertical="top"/>
    </xf>
    <xf numFmtId="0" fontId="1" fillId="4" borderId="10" xfId="0" applyFont="1" applyFill="1" applyBorder="1" applyAlignment="1">
      <alignment horizontal="center" vertical="top"/>
    </xf>
    <xf numFmtId="0" fontId="1" fillId="4" borderId="10" xfId="0" applyFont="1" applyFill="1" applyBorder="1" applyAlignment="1">
      <alignment horizontal="center" vertical="top" wrapText="1"/>
    </xf>
    <xf numFmtId="0" fontId="1" fillId="4" borderId="8" xfId="0" applyFont="1" applyFill="1" applyBorder="1" applyAlignment="1">
      <alignment horizontal="center" vertical="top" wrapText="1"/>
    </xf>
    <xf numFmtId="0" fontId="4" fillId="3" borderId="5"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5" fillId="2" borderId="3"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 fillId="4" borderId="9" xfId="0" applyFont="1" applyFill="1" applyBorder="1" applyAlignment="1">
      <alignment horizontal="center" vertical="top" wrapText="1"/>
    </xf>
    <xf numFmtId="0" fontId="1" fillId="4" borderId="0" xfId="0" applyFont="1" applyFill="1" applyBorder="1" applyAlignment="1">
      <alignment horizontal="center" vertical="top" wrapText="1"/>
    </xf>
    <xf numFmtId="0" fontId="4" fillId="3" borderId="2" xfId="0" applyFont="1" applyFill="1" applyBorder="1" applyAlignment="1">
      <alignment horizontal="center" vertical="center" wrapText="1"/>
    </xf>
    <xf numFmtId="0" fontId="4" fillId="3" borderId="7" xfId="0" applyFont="1" applyFill="1" applyBorder="1" applyAlignment="1">
      <alignment horizontal="center" vertical="center" wrapText="1"/>
    </xf>
  </cellXfs>
  <cellStyles count="1">
    <cellStyle name="Normal" xfId="0" builtinId="0"/>
  </cellStyles>
  <dxfs count="231">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chartsheet" Target="chartsheets/sheet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AVANCE DE</a:t>
            </a:r>
            <a:r>
              <a:rPr lang="en-US" baseline="0"/>
              <a:t> CUMPLIMIENTO</a:t>
            </a:r>
            <a:endParaRPr lang="en-US"/>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MX"/>
        </a:p>
      </c:txPr>
    </c:title>
    <c:autoTitleDeleted val="0"/>
    <c:plotArea>
      <c:layout/>
      <c:barChart>
        <c:barDir val="bar"/>
        <c:grouping val="clustered"/>
        <c:varyColors val="1"/>
        <c:ser>
          <c:idx val="0"/>
          <c:order val="0"/>
          <c:tx>
            <c:strRef>
              <c:f>'NOM-029'!$D$400</c:f>
              <c:strCache>
                <c:ptCount val="1"/>
                <c:pt idx="0">
                  <c:v>%</c:v>
                </c:pt>
              </c:strCache>
            </c:strRef>
          </c:tx>
          <c:invertIfNegative val="0"/>
          <c:dPt>
            <c:idx val="0"/>
            <c:invertIfNegative val="0"/>
            <c:bubble3D val="0"/>
            <c:spPr>
              <a:solidFill>
                <a:schemeClr val="accent1">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1-B786-B045-9BF9-B96978264BF2}"/>
              </c:ext>
            </c:extLst>
          </c:dPt>
          <c:dPt>
            <c:idx val="1"/>
            <c:invertIfNegative val="0"/>
            <c:bubble3D val="0"/>
            <c:spPr>
              <a:solidFill>
                <a:schemeClr val="accent2">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3-B786-B045-9BF9-B96978264BF2}"/>
              </c:ext>
            </c:extLst>
          </c:dPt>
          <c:dPt>
            <c:idx val="2"/>
            <c:invertIfNegative val="0"/>
            <c:bubble3D val="0"/>
            <c:spPr>
              <a:solidFill>
                <a:schemeClr val="accent3">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5-B786-B045-9BF9-B96978264BF2}"/>
              </c:ext>
            </c:extLst>
          </c:dPt>
          <c:dPt>
            <c:idx val="3"/>
            <c:invertIfNegative val="0"/>
            <c:bubble3D val="0"/>
            <c:spPr>
              <a:solidFill>
                <a:schemeClr val="accent4">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7-B786-B045-9BF9-B96978264BF2}"/>
              </c:ext>
            </c:extLst>
          </c:dPt>
          <c:dPt>
            <c:idx val="4"/>
            <c:invertIfNegative val="0"/>
            <c:bubble3D val="0"/>
            <c:spPr>
              <a:solidFill>
                <a:schemeClr val="accent5">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9-B786-B045-9BF9-B96978264BF2}"/>
              </c:ext>
            </c:extLst>
          </c:dPt>
          <c:dPt>
            <c:idx val="5"/>
            <c:invertIfNegative val="0"/>
            <c:bubble3D val="0"/>
            <c:spPr>
              <a:solidFill>
                <a:schemeClr val="accent6">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B-B786-B045-9BF9-B96978264BF2}"/>
              </c:ext>
            </c:extLst>
          </c:dPt>
          <c:dPt>
            <c:idx val="6"/>
            <c:invertIfNegative val="0"/>
            <c:bubble3D val="0"/>
            <c:spPr>
              <a:solidFill>
                <a:schemeClr val="accent1">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D-B786-B045-9BF9-B96978264BF2}"/>
              </c:ext>
            </c:extLst>
          </c:dPt>
          <c:dPt>
            <c:idx val="7"/>
            <c:invertIfNegative val="0"/>
            <c:bubble3D val="0"/>
            <c:spPr>
              <a:solidFill>
                <a:schemeClr val="accent2">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F-B786-B045-9BF9-B96978264BF2}"/>
              </c:ext>
            </c:extLst>
          </c:dPt>
          <c:dPt>
            <c:idx val="8"/>
            <c:invertIfNegative val="0"/>
            <c:bubble3D val="0"/>
            <c:spPr>
              <a:solidFill>
                <a:schemeClr val="accent3">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11-B786-B045-9BF9-B96978264BF2}"/>
              </c:ext>
            </c:extLst>
          </c:dPt>
          <c:dPt>
            <c:idx val="9"/>
            <c:invertIfNegative val="0"/>
            <c:bubble3D val="0"/>
            <c:spPr>
              <a:solidFill>
                <a:schemeClr val="accent4">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13-B786-B045-9BF9-B96978264BF2}"/>
              </c:ext>
            </c:extLst>
          </c:dPt>
          <c:dPt>
            <c:idx val="10"/>
            <c:invertIfNegative val="0"/>
            <c:bubble3D val="0"/>
            <c:spPr>
              <a:solidFill>
                <a:schemeClr val="accent5">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15-B786-B045-9BF9-B96978264BF2}"/>
              </c:ext>
            </c:extLst>
          </c:dPt>
          <c:dPt>
            <c:idx val="11"/>
            <c:invertIfNegative val="0"/>
            <c:bubble3D val="0"/>
            <c:spPr>
              <a:solidFill>
                <a:schemeClr val="accent6">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17-B786-B045-9BF9-B96978264BF2}"/>
              </c:ext>
            </c:extLst>
          </c:dPt>
          <c:dPt>
            <c:idx val="12"/>
            <c:invertIfNegative val="0"/>
            <c:bubble3D val="0"/>
            <c:spPr>
              <a:solidFill>
                <a:schemeClr val="accent1">
                  <a:lumMod val="80000"/>
                  <a:lumOff val="2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19-B786-B045-9BF9-B96978264BF2}"/>
              </c:ext>
            </c:extLst>
          </c:dPt>
          <c:dPt>
            <c:idx val="13"/>
            <c:invertIfNegative val="0"/>
            <c:bubble3D val="0"/>
            <c:spPr>
              <a:solidFill>
                <a:schemeClr val="accent2">
                  <a:lumMod val="80000"/>
                  <a:lumOff val="2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1B-B786-B045-9BF9-B96978264BF2}"/>
              </c:ext>
            </c:extLst>
          </c:dPt>
          <c:dPt>
            <c:idx val="14"/>
            <c:invertIfNegative val="0"/>
            <c:bubble3D val="0"/>
            <c:spPr>
              <a:solidFill>
                <a:schemeClr val="accent3">
                  <a:lumMod val="80000"/>
                  <a:lumOff val="2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1D-B786-B045-9BF9-B96978264BF2}"/>
              </c:ext>
            </c:extLst>
          </c:dPt>
          <c:dPt>
            <c:idx val="15"/>
            <c:invertIfNegative val="0"/>
            <c:bubble3D val="0"/>
            <c:spPr>
              <a:solidFill>
                <a:schemeClr val="accent4">
                  <a:lumMod val="80000"/>
                  <a:lumOff val="2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1F-B786-B045-9BF9-B96978264BF2}"/>
              </c:ext>
            </c:extLst>
          </c:dPt>
          <c:dPt>
            <c:idx val="16"/>
            <c:invertIfNegative val="0"/>
            <c:bubble3D val="0"/>
            <c:spPr>
              <a:solidFill>
                <a:schemeClr val="accent5">
                  <a:lumMod val="80000"/>
                  <a:lumOff val="2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21-B786-B045-9BF9-B96978264BF2}"/>
              </c:ext>
            </c:extLst>
          </c:dPt>
          <c:dPt>
            <c:idx val="17"/>
            <c:invertIfNegative val="0"/>
            <c:bubble3D val="0"/>
            <c:spPr>
              <a:solidFill>
                <a:schemeClr val="accent6">
                  <a:lumMod val="80000"/>
                  <a:lumOff val="2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23-B786-B045-9BF9-B96978264BF2}"/>
              </c:ext>
            </c:extLst>
          </c:dPt>
          <c:dPt>
            <c:idx val="18"/>
            <c:invertIfNegative val="0"/>
            <c:bubble3D val="0"/>
            <c:spPr>
              <a:solidFill>
                <a:schemeClr val="accent1">
                  <a:lumMod val="8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25-B786-B045-9BF9-B96978264BF2}"/>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MX"/>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'NOM-029'!$C$401:$C$419</c:f>
              <c:strCache>
                <c:ptCount val="19"/>
                <c:pt idx="0">
                  <c:v>1  Estudios</c:v>
                </c:pt>
                <c:pt idx="1">
                  <c:v>2  Programas</c:v>
                </c:pt>
                <c:pt idx="2">
                  <c:v>3  Procedimientos de seguridad</c:v>
                </c:pt>
                <c:pt idx="3">
                  <c:v>3.1 Procedimientos de seguridad en general</c:v>
                </c:pt>
                <c:pt idx="4">
                  <c:v>3.2 Procedimiento para la determinación de riesgos potenciales</c:v>
                </c:pt>
                <c:pt idx="5">
                  <c:v>3.3 Procedimientos de seguridad para realizar actividades de mantenimiento de las instalaciones eléctricas</c:v>
                </c:pt>
                <c:pt idx="6">
                  <c:v>3.4 Procedimientos para la selección y uso del equipo de trabajo, maquinaria, herramientas e implementos de protección aislante</c:v>
                </c:pt>
                <c:pt idx="7">
                  <c:v>3.5 Procedimiento para la colocación del sistema de puesta a tierra temporal</c:v>
                </c:pt>
                <c:pt idx="8">
                  <c:v>3.6 Plan de atención a emergencias</c:v>
                </c:pt>
                <c:pt idx="9">
                  <c:v>4  Medidas de seguridad</c:v>
                </c:pt>
                <c:pt idx="10">
                  <c:v>4.1 Medidas de seguridad generales para realizar trabajos de mantenimiento de las instalaciones eléctricas</c:v>
                </c:pt>
                <c:pt idx="11">
                  <c:v>4.2 Condiciones de seguridad en el mantenimiento de las instalaciones eléctricas</c:v>
                </c:pt>
                <c:pt idx="12">
                  <c:v>4.3 Medidas de seguridad para realizar trabajos de mantenimiento de las instalaciones eléctricas aéreas y subterráneas</c:v>
                </c:pt>
                <c:pt idx="13">
                  <c:v>4.4 Medidas de seguridad para realizar trabajos de mantenimiento de las instalaciones eléctricas energizadas</c:v>
                </c:pt>
                <c:pt idx="14">
                  <c:v>5  Equipo de protección personal</c:v>
                </c:pt>
                <c:pt idx="15">
                  <c:v>6 Capacitación e información</c:v>
                </c:pt>
                <c:pt idx="16">
                  <c:v>7  Autorizaciones</c:v>
                </c:pt>
                <c:pt idx="17">
                  <c:v>8  Registros administrativos</c:v>
                </c:pt>
                <c:pt idx="18">
                  <c:v>Cumplimiento Global</c:v>
                </c:pt>
              </c:strCache>
            </c:strRef>
          </c:cat>
          <c:val>
            <c:numRef>
              <c:f>'NOM-029'!$D$401:$D$419</c:f>
              <c:numCache>
                <c:formatCode>000.00%</c:formatCode>
                <c:ptCount val="19"/>
                <c:pt idx="0">
                  <c:v>0</c:v>
                </c:pt>
                <c:pt idx="1">
                  <c:v>0</c:v>
                </c:pt>
                <c:pt idx="3">
                  <c:v>0</c:v>
                </c:pt>
                <c:pt idx="4">
                  <c:v>0</c:v>
                </c:pt>
                <c:pt idx="5">
                  <c:v>0</c:v>
                </c:pt>
                <c:pt idx="6">
                  <c:v>0</c:v>
                </c:pt>
                <c:pt idx="7">
                  <c:v>0</c:v>
                </c:pt>
                <c:pt idx="8">
                  <c:v>0</c:v>
                </c:pt>
                <c:pt idx="10">
                  <c:v>0</c:v>
                </c:pt>
                <c:pt idx="11">
                  <c:v>0</c:v>
                </c:pt>
                <c:pt idx="12">
                  <c:v>0</c:v>
                </c:pt>
                <c:pt idx="13">
                  <c:v>0</c:v>
                </c:pt>
                <c:pt idx="14">
                  <c:v>0</c:v>
                </c:pt>
                <c:pt idx="15">
                  <c:v>0</c:v>
                </c:pt>
                <c:pt idx="16">
                  <c:v>0</c:v>
                </c:pt>
                <c:pt idx="17">
                  <c:v>0</c:v>
                </c:pt>
                <c:pt idx="18" formatCode="0.00%">
                  <c:v>0</c:v>
                </c:pt>
              </c:numCache>
            </c:numRef>
          </c:val>
          <c:extLst>
            <c:ext xmlns:c16="http://schemas.microsoft.com/office/drawing/2014/chart" uri="{C3380CC4-5D6E-409C-BE32-E72D297353CC}">
              <c16:uniqueId val="{00000000-326F-DB45-A926-5DE7B4444BD2}"/>
            </c:ext>
          </c:extLst>
        </c:ser>
        <c:dLbls>
          <c:dLblPos val="inEnd"/>
          <c:showLegendKey val="0"/>
          <c:showVal val="1"/>
          <c:showCatName val="0"/>
          <c:showSerName val="0"/>
          <c:showPercent val="0"/>
          <c:showBubbleSize val="0"/>
        </c:dLbls>
        <c:gapWidth val="65"/>
        <c:axId val="-349108384"/>
        <c:axId val="-349104032"/>
      </c:barChart>
      <c:catAx>
        <c:axId val="-349108384"/>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s-MX"/>
          </a:p>
        </c:txPr>
        <c:crossAx val="-349104032"/>
        <c:crosses val="autoZero"/>
        <c:auto val="1"/>
        <c:lblAlgn val="ctr"/>
        <c:lblOffset val="100"/>
        <c:noMultiLvlLbl val="0"/>
      </c:catAx>
      <c:valAx>
        <c:axId val="-349104032"/>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MX"/>
          </a:p>
        </c:txPr>
        <c:crossAx val="-349108384"/>
        <c:crosses val="autoZero"/>
        <c:crossBetween val="between"/>
      </c:valAx>
      <c:spPr>
        <a:noFill/>
        <a:ln>
          <a:noFill/>
        </a:ln>
        <a:effectLst/>
      </c:spPr>
    </c:plotArea>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MX"/>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100-000000000000}">
  <sheetPr/>
  <sheetViews>
    <sheetView zoomScale="128" workbookViewId="0" zoomToFit="1"/>
  </sheetViews>
  <pageMargins left="0.7" right="0.7" top="0.75" bottom="0.75" header="0.3" footer="0.3"/>
  <pageSetup orientation="landscape" horizontalDpi="0" verticalDpi="0"/>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8676355" cy="6290654"/>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39997558519241921"/>
  </sheetPr>
  <dimension ref="A1:J517"/>
  <sheetViews>
    <sheetView tabSelected="1" zoomScale="138" zoomScaleNormal="150" zoomScaleSheetLayoutView="75" workbookViewId="0">
      <pane xSplit="2" ySplit="4" topLeftCell="C5" activePane="bottomRight" state="frozen"/>
      <selection pane="topRight" activeCell="C1" sqref="C1"/>
      <selection pane="bottomLeft" activeCell="A5" sqref="A5"/>
      <selection pane="bottomRight" activeCell="B1" sqref="B1:J1"/>
    </sheetView>
  </sheetViews>
  <sheetFormatPr baseColWidth="10" defaultColWidth="11.5" defaultRowHeight="15" x14ac:dyDescent="0.2"/>
  <cols>
    <col min="1" max="1" width="2.33203125" style="2" customWidth="1"/>
    <col min="2" max="2" width="7.33203125" style="36" customWidth="1"/>
    <col min="3" max="3" width="97.5" style="8" customWidth="1"/>
    <col min="4" max="4" width="14.1640625" style="1" customWidth="1"/>
    <col min="5" max="5" width="15.33203125" style="4" customWidth="1"/>
    <col min="6" max="6" width="13.5" style="2" customWidth="1"/>
    <col min="7" max="9" width="3.83203125" style="1" customWidth="1"/>
    <col min="10" max="10" width="29.6640625" style="10" customWidth="1"/>
    <col min="11" max="238" width="11.5" style="2"/>
    <col min="239" max="239" width="7.33203125" style="2" customWidth="1"/>
    <col min="240" max="240" width="57" style="2" customWidth="1"/>
    <col min="241" max="242" width="11.5" style="2" customWidth="1"/>
    <col min="243" max="243" width="37.83203125" style="2" customWidth="1"/>
    <col min="244" max="246" width="11.5" style="2" customWidth="1"/>
    <col min="247" max="252" width="4.6640625" style="2" customWidth="1"/>
    <col min="253" max="254" width="11.5" style="2"/>
    <col min="255" max="255" width="12.1640625" style="2" customWidth="1"/>
    <col min="256" max="256" width="14.83203125" style="2" customWidth="1"/>
    <col min="257" max="494" width="11.5" style="2"/>
    <col min="495" max="495" width="7.33203125" style="2" customWidth="1"/>
    <col min="496" max="496" width="57" style="2" customWidth="1"/>
    <col min="497" max="498" width="11.5" style="2" customWidth="1"/>
    <col min="499" max="499" width="37.83203125" style="2" customWidth="1"/>
    <col min="500" max="502" width="11.5" style="2" customWidth="1"/>
    <col min="503" max="508" width="4.6640625" style="2" customWidth="1"/>
    <col min="509" max="510" width="11.5" style="2"/>
    <col min="511" max="511" width="12.1640625" style="2" customWidth="1"/>
    <col min="512" max="512" width="14.83203125" style="2" customWidth="1"/>
    <col min="513" max="750" width="11.5" style="2"/>
    <col min="751" max="751" width="7.33203125" style="2" customWidth="1"/>
    <col min="752" max="752" width="57" style="2" customWidth="1"/>
    <col min="753" max="754" width="11.5" style="2" customWidth="1"/>
    <col min="755" max="755" width="37.83203125" style="2" customWidth="1"/>
    <col min="756" max="758" width="11.5" style="2" customWidth="1"/>
    <col min="759" max="764" width="4.6640625" style="2" customWidth="1"/>
    <col min="765" max="766" width="11.5" style="2"/>
    <col min="767" max="767" width="12.1640625" style="2" customWidth="1"/>
    <col min="768" max="768" width="14.83203125" style="2" customWidth="1"/>
    <col min="769" max="1006" width="11.5" style="2"/>
    <col min="1007" max="1007" width="7.33203125" style="2" customWidth="1"/>
    <col min="1008" max="1008" width="57" style="2" customWidth="1"/>
    <col min="1009" max="1010" width="11.5" style="2" customWidth="1"/>
    <col min="1011" max="1011" width="37.83203125" style="2" customWidth="1"/>
    <col min="1012" max="1014" width="11.5" style="2" customWidth="1"/>
    <col min="1015" max="1020" width="4.6640625" style="2" customWidth="1"/>
    <col min="1021" max="1022" width="11.5" style="2"/>
    <col min="1023" max="1023" width="12.1640625" style="2" customWidth="1"/>
    <col min="1024" max="1024" width="14.83203125" style="2" customWidth="1"/>
    <col min="1025" max="1262" width="11.5" style="2"/>
    <col min="1263" max="1263" width="7.33203125" style="2" customWidth="1"/>
    <col min="1264" max="1264" width="57" style="2" customWidth="1"/>
    <col min="1265" max="1266" width="11.5" style="2" customWidth="1"/>
    <col min="1267" max="1267" width="37.83203125" style="2" customWidth="1"/>
    <col min="1268" max="1270" width="11.5" style="2" customWidth="1"/>
    <col min="1271" max="1276" width="4.6640625" style="2" customWidth="1"/>
    <col min="1277" max="1278" width="11.5" style="2"/>
    <col min="1279" max="1279" width="12.1640625" style="2" customWidth="1"/>
    <col min="1280" max="1280" width="14.83203125" style="2" customWidth="1"/>
    <col min="1281" max="1518" width="11.5" style="2"/>
    <col min="1519" max="1519" width="7.33203125" style="2" customWidth="1"/>
    <col min="1520" max="1520" width="57" style="2" customWidth="1"/>
    <col min="1521" max="1522" width="11.5" style="2" customWidth="1"/>
    <col min="1523" max="1523" width="37.83203125" style="2" customWidth="1"/>
    <col min="1524" max="1526" width="11.5" style="2" customWidth="1"/>
    <col min="1527" max="1532" width="4.6640625" style="2" customWidth="1"/>
    <col min="1533" max="1534" width="11.5" style="2"/>
    <col min="1535" max="1535" width="12.1640625" style="2" customWidth="1"/>
    <col min="1536" max="1536" width="14.83203125" style="2" customWidth="1"/>
    <col min="1537" max="1774" width="11.5" style="2"/>
    <col min="1775" max="1775" width="7.33203125" style="2" customWidth="1"/>
    <col min="1776" max="1776" width="57" style="2" customWidth="1"/>
    <col min="1777" max="1778" width="11.5" style="2" customWidth="1"/>
    <col min="1779" max="1779" width="37.83203125" style="2" customWidth="1"/>
    <col min="1780" max="1782" width="11.5" style="2" customWidth="1"/>
    <col min="1783" max="1788" width="4.6640625" style="2" customWidth="1"/>
    <col min="1789" max="1790" width="11.5" style="2"/>
    <col min="1791" max="1791" width="12.1640625" style="2" customWidth="1"/>
    <col min="1792" max="1792" width="14.83203125" style="2" customWidth="1"/>
    <col min="1793" max="2030" width="11.5" style="2"/>
    <col min="2031" max="2031" width="7.33203125" style="2" customWidth="1"/>
    <col min="2032" max="2032" width="57" style="2" customWidth="1"/>
    <col min="2033" max="2034" width="11.5" style="2" customWidth="1"/>
    <col min="2035" max="2035" width="37.83203125" style="2" customWidth="1"/>
    <col min="2036" max="2038" width="11.5" style="2" customWidth="1"/>
    <col min="2039" max="2044" width="4.6640625" style="2" customWidth="1"/>
    <col min="2045" max="2046" width="11.5" style="2"/>
    <col min="2047" max="2047" width="12.1640625" style="2" customWidth="1"/>
    <col min="2048" max="2048" width="14.83203125" style="2" customWidth="1"/>
    <col min="2049" max="2286" width="11.5" style="2"/>
    <col min="2287" max="2287" width="7.33203125" style="2" customWidth="1"/>
    <col min="2288" max="2288" width="57" style="2" customWidth="1"/>
    <col min="2289" max="2290" width="11.5" style="2" customWidth="1"/>
    <col min="2291" max="2291" width="37.83203125" style="2" customWidth="1"/>
    <col min="2292" max="2294" width="11.5" style="2" customWidth="1"/>
    <col min="2295" max="2300" width="4.6640625" style="2" customWidth="1"/>
    <col min="2301" max="2302" width="11.5" style="2"/>
    <col min="2303" max="2303" width="12.1640625" style="2" customWidth="1"/>
    <col min="2304" max="2304" width="14.83203125" style="2" customWidth="1"/>
    <col min="2305" max="2542" width="11.5" style="2"/>
    <col min="2543" max="2543" width="7.33203125" style="2" customWidth="1"/>
    <col min="2544" max="2544" width="57" style="2" customWidth="1"/>
    <col min="2545" max="2546" width="11.5" style="2" customWidth="1"/>
    <col min="2547" max="2547" width="37.83203125" style="2" customWidth="1"/>
    <col min="2548" max="2550" width="11.5" style="2" customWidth="1"/>
    <col min="2551" max="2556" width="4.6640625" style="2" customWidth="1"/>
    <col min="2557" max="2558" width="11.5" style="2"/>
    <col min="2559" max="2559" width="12.1640625" style="2" customWidth="1"/>
    <col min="2560" max="2560" width="14.83203125" style="2" customWidth="1"/>
    <col min="2561" max="2798" width="11.5" style="2"/>
    <col min="2799" max="2799" width="7.33203125" style="2" customWidth="1"/>
    <col min="2800" max="2800" width="57" style="2" customWidth="1"/>
    <col min="2801" max="2802" width="11.5" style="2" customWidth="1"/>
    <col min="2803" max="2803" width="37.83203125" style="2" customWidth="1"/>
    <col min="2804" max="2806" width="11.5" style="2" customWidth="1"/>
    <col min="2807" max="2812" width="4.6640625" style="2" customWidth="1"/>
    <col min="2813" max="2814" width="11.5" style="2"/>
    <col min="2815" max="2815" width="12.1640625" style="2" customWidth="1"/>
    <col min="2816" max="2816" width="14.83203125" style="2" customWidth="1"/>
    <col min="2817" max="3054" width="11.5" style="2"/>
    <col min="3055" max="3055" width="7.33203125" style="2" customWidth="1"/>
    <col min="3056" max="3056" width="57" style="2" customWidth="1"/>
    <col min="3057" max="3058" width="11.5" style="2" customWidth="1"/>
    <col min="3059" max="3059" width="37.83203125" style="2" customWidth="1"/>
    <col min="3060" max="3062" width="11.5" style="2" customWidth="1"/>
    <col min="3063" max="3068" width="4.6640625" style="2" customWidth="1"/>
    <col min="3069" max="3070" width="11.5" style="2"/>
    <col min="3071" max="3071" width="12.1640625" style="2" customWidth="1"/>
    <col min="3072" max="3072" width="14.83203125" style="2" customWidth="1"/>
    <col min="3073" max="3310" width="11.5" style="2"/>
    <col min="3311" max="3311" width="7.33203125" style="2" customWidth="1"/>
    <col min="3312" max="3312" width="57" style="2" customWidth="1"/>
    <col min="3313" max="3314" width="11.5" style="2" customWidth="1"/>
    <col min="3315" max="3315" width="37.83203125" style="2" customWidth="1"/>
    <col min="3316" max="3318" width="11.5" style="2" customWidth="1"/>
    <col min="3319" max="3324" width="4.6640625" style="2" customWidth="1"/>
    <col min="3325" max="3326" width="11.5" style="2"/>
    <col min="3327" max="3327" width="12.1640625" style="2" customWidth="1"/>
    <col min="3328" max="3328" width="14.83203125" style="2" customWidth="1"/>
    <col min="3329" max="3566" width="11.5" style="2"/>
    <col min="3567" max="3567" width="7.33203125" style="2" customWidth="1"/>
    <col min="3568" max="3568" width="57" style="2" customWidth="1"/>
    <col min="3569" max="3570" width="11.5" style="2" customWidth="1"/>
    <col min="3571" max="3571" width="37.83203125" style="2" customWidth="1"/>
    <col min="3572" max="3574" width="11.5" style="2" customWidth="1"/>
    <col min="3575" max="3580" width="4.6640625" style="2" customWidth="1"/>
    <col min="3581" max="3582" width="11.5" style="2"/>
    <col min="3583" max="3583" width="12.1640625" style="2" customWidth="1"/>
    <col min="3584" max="3584" width="14.83203125" style="2" customWidth="1"/>
    <col min="3585" max="3822" width="11.5" style="2"/>
    <col min="3823" max="3823" width="7.33203125" style="2" customWidth="1"/>
    <col min="3824" max="3824" width="57" style="2" customWidth="1"/>
    <col min="3825" max="3826" width="11.5" style="2" customWidth="1"/>
    <col min="3827" max="3827" width="37.83203125" style="2" customWidth="1"/>
    <col min="3828" max="3830" width="11.5" style="2" customWidth="1"/>
    <col min="3831" max="3836" width="4.6640625" style="2" customWidth="1"/>
    <col min="3837" max="3838" width="11.5" style="2"/>
    <col min="3839" max="3839" width="12.1640625" style="2" customWidth="1"/>
    <col min="3840" max="3840" width="14.83203125" style="2" customWidth="1"/>
    <col min="3841" max="4078" width="11.5" style="2"/>
    <col min="4079" max="4079" width="7.33203125" style="2" customWidth="1"/>
    <col min="4080" max="4080" width="57" style="2" customWidth="1"/>
    <col min="4081" max="4082" width="11.5" style="2" customWidth="1"/>
    <col min="4083" max="4083" width="37.83203125" style="2" customWidth="1"/>
    <col min="4084" max="4086" width="11.5" style="2" customWidth="1"/>
    <col min="4087" max="4092" width="4.6640625" style="2" customWidth="1"/>
    <col min="4093" max="4094" width="11.5" style="2"/>
    <col min="4095" max="4095" width="12.1640625" style="2" customWidth="1"/>
    <col min="4096" max="4096" width="14.83203125" style="2" customWidth="1"/>
    <col min="4097" max="4334" width="11.5" style="2"/>
    <col min="4335" max="4335" width="7.33203125" style="2" customWidth="1"/>
    <col min="4336" max="4336" width="57" style="2" customWidth="1"/>
    <col min="4337" max="4338" width="11.5" style="2" customWidth="1"/>
    <col min="4339" max="4339" width="37.83203125" style="2" customWidth="1"/>
    <col min="4340" max="4342" width="11.5" style="2" customWidth="1"/>
    <col min="4343" max="4348" width="4.6640625" style="2" customWidth="1"/>
    <col min="4349" max="4350" width="11.5" style="2"/>
    <col min="4351" max="4351" width="12.1640625" style="2" customWidth="1"/>
    <col min="4352" max="4352" width="14.83203125" style="2" customWidth="1"/>
    <col min="4353" max="4590" width="11.5" style="2"/>
    <col min="4591" max="4591" width="7.33203125" style="2" customWidth="1"/>
    <col min="4592" max="4592" width="57" style="2" customWidth="1"/>
    <col min="4593" max="4594" width="11.5" style="2" customWidth="1"/>
    <col min="4595" max="4595" width="37.83203125" style="2" customWidth="1"/>
    <col min="4596" max="4598" width="11.5" style="2" customWidth="1"/>
    <col min="4599" max="4604" width="4.6640625" style="2" customWidth="1"/>
    <col min="4605" max="4606" width="11.5" style="2"/>
    <col min="4607" max="4607" width="12.1640625" style="2" customWidth="1"/>
    <col min="4608" max="4608" width="14.83203125" style="2" customWidth="1"/>
    <col min="4609" max="4846" width="11.5" style="2"/>
    <col min="4847" max="4847" width="7.33203125" style="2" customWidth="1"/>
    <col min="4848" max="4848" width="57" style="2" customWidth="1"/>
    <col min="4849" max="4850" width="11.5" style="2" customWidth="1"/>
    <col min="4851" max="4851" width="37.83203125" style="2" customWidth="1"/>
    <col min="4852" max="4854" width="11.5" style="2" customWidth="1"/>
    <col min="4855" max="4860" width="4.6640625" style="2" customWidth="1"/>
    <col min="4861" max="4862" width="11.5" style="2"/>
    <col min="4863" max="4863" width="12.1640625" style="2" customWidth="1"/>
    <col min="4864" max="4864" width="14.83203125" style="2" customWidth="1"/>
    <col min="4865" max="5102" width="11.5" style="2"/>
    <col min="5103" max="5103" width="7.33203125" style="2" customWidth="1"/>
    <col min="5104" max="5104" width="57" style="2" customWidth="1"/>
    <col min="5105" max="5106" width="11.5" style="2" customWidth="1"/>
    <col min="5107" max="5107" width="37.83203125" style="2" customWidth="1"/>
    <col min="5108" max="5110" width="11.5" style="2" customWidth="1"/>
    <col min="5111" max="5116" width="4.6640625" style="2" customWidth="1"/>
    <col min="5117" max="5118" width="11.5" style="2"/>
    <col min="5119" max="5119" width="12.1640625" style="2" customWidth="1"/>
    <col min="5120" max="5120" width="14.83203125" style="2" customWidth="1"/>
    <col min="5121" max="5358" width="11.5" style="2"/>
    <col min="5359" max="5359" width="7.33203125" style="2" customWidth="1"/>
    <col min="5360" max="5360" width="57" style="2" customWidth="1"/>
    <col min="5361" max="5362" width="11.5" style="2" customWidth="1"/>
    <col min="5363" max="5363" width="37.83203125" style="2" customWidth="1"/>
    <col min="5364" max="5366" width="11.5" style="2" customWidth="1"/>
    <col min="5367" max="5372" width="4.6640625" style="2" customWidth="1"/>
    <col min="5373" max="5374" width="11.5" style="2"/>
    <col min="5375" max="5375" width="12.1640625" style="2" customWidth="1"/>
    <col min="5376" max="5376" width="14.83203125" style="2" customWidth="1"/>
    <col min="5377" max="5614" width="11.5" style="2"/>
    <col min="5615" max="5615" width="7.33203125" style="2" customWidth="1"/>
    <col min="5616" max="5616" width="57" style="2" customWidth="1"/>
    <col min="5617" max="5618" width="11.5" style="2" customWidth="1"/>
    <col min="5619" max="5619" width="37.83203125" style="2" customWidth="1"/>
    <col min="5620" max="5622" width="11.5" style="2" customWidth="1"/>
    <col min="5623" max="5628" width="4.6640625" style="2" customWidth="1"/>
    <col min="5629" max="5630" width="11.5" style="2"/>
    <col min="5631" max="5631" width="12.1640625" style="2" customWidth="1"/>
    <col min="5632" max="5632" width="14.83203125" style="2" customWidth="1"/>
    <col min="5633" max="5870" width="11.5" style="2"/>
    <col min="5871" max="5871" width="7.33203125" style="2" customWidth="1"/>
    <col min="5872" max="5872" width="57" style="2" customWidth="1"/>
    <col min="5873" max="5874" width="11.5" style="2" customWidth="1"/>
    <col min="5875" max="5875" width="37.83203125" style="2" customWidth="1"/>
    <col min="5876" max="5878" width="11.5" style="2" customWidth="1"/>
    <col min="5879" max="5884" width="4.6640625" style="2" customWidth="1"/>
    <col min="5885" max="5886" width="11.5" style="2"/>
    <col min="5887" max="5887" width="12.1640625" style="2" customWidth="1"/>
    <col min="5888" max="5888" width="14.83203125" style="2" customWidth="1"/>
    <col min="5889" max="6126" width="11.5" style="2"/>
    <col min="6127" max="6127" width="7.33203125" style="2" customWidth="1"/>
    <col min="6128" max="6128" width="57" style="2" customWidth="1"/>
    <col min="6129" max="6130" width="11.5" style="2" customWidth="1"/>
    <col min="6131" max="6131" width="37.83203125" style="2" customWidth="1"/>
    <col min="6132" max="6134" width="11.5" style="2" customWidth="1"/>
    <col min="6135" max="6140" width="4.6640625" style="2" customWidth="1"/>
    <col min="6141" max="6142" width="11.5" style="2"/>
    <col min="6143" max="6143" width="12.1640625" style="2" customWidth="1"/>
    <col min="6144" max="6144" width="14.83203125" style="2" customWidth="1"/>
    <col min="6145" max="6382" width="11.5" style="2"/>
    <col min="6383" max="6383" width="7.33203125" style="2" customWidth="1"/>
    <col min="6384" max="6384" width="57" style="2" customWidth="1"/>
    <col min="6385" max="6386" width="11.5" style="2" customWidth="1"/>
    <col min="6387" max="6387" width="37.83203125" style="2" customWidth="1"/>
    <col min="6388" max="6390" width="11.5" style="2" customWidth="1"/>
    <col min="6391" max="6396" width="4.6640625" style="2" customWidth="1"/>
    <col min="6397" max="6398" width="11.5" style="2"/>
    <col min="6399" max="6399" width="12.1640625" style="2" customWidth="1"/>
    <col min="6400" max="6400" width="14.83203125" style="2" customWidth="1"/>
    <col min="6401" max="6638" width="11.5" style="2"/>
    <col min="6639" max="6639" width="7.33203125" style="2" customWidth="1"/>
    <col min="6640" max="6640" width="57" style="2" customWidth="1"/>
    <col min="6641" max="6642" width="11.5" style="2" customWidth="1"/>
    <col min="6643" max="6643" width="37.83203125" style="2" customWidth="1"/>
    <col min="6644" max="6646" width="11.5" style="2" customWidth="1"/>
    <col min="6647" max="6652" width="4.6640625" style="2" customWidth="1"/>
    <col min="6653" max="6654" width="11.5" style="2"/>
    <col min="6655" max="6655" width="12.1640625" style="2" customWidth="1"/>
    <col min="6656" max="6656" width="14.83203125" style="2" customWidth="1"/>
    <col min="6657" max="6894" width="11.5" style="2"/>
    <col min="6895" max="6895" width="7.33203125" style="2" customWidth="1"/>
    <col min="6896" max="6896" width="57" style="2" customWidth="1"/>
    <col min="6897" max="6898" width="11.5" style="2" customWidth="1"/>
    <col min="6899" max="6899" width="37.83203125" style="2" customWidth="1"/>
    <col min="6900" max="6902" width="11.5" style="2" customWidth="1"/>
    <col min="6903" max="6908" width="4.6640625" style="2" customWidth="1"/>
    <col min="6909" max="6910" width="11.5" style="2"/>
    <col min="6911" max="6911" width="12.1640625" style="2" customWidth="1"/>
    <col min="6912" max="6912" width="14.83203125" style="2" customWidth="1"/>
    <col min="6913" max="7150" width="11.5" style="2"/>
    <col min="7151" max="7151" width="7.33203125" style="2" customWidth="1"/>
    <col min="7152" max="7152" width="57" style="2" customWidth="1"/>
    <col min="7153" max="7154" width="11.5" style="2" customWidth="1"/>
    <col min="7155" max="7155" width="37.83203125" style="2" customWidth="1"/>
    <col min="7156" max="7158" width="11.5" style="2" customWidth="1"/>
    <col min="7159" max="7164" width="4.6640625" style="2" customWidth="1"/>
    <col min="7165" max="7166" width="11.5" style="2"/>
    <col min="7167" max="7167" width="12.1640625" style="2" customWidth="1"/>
    <col min="7168" max="7168" width="14.83203125" style="2" customWidth="1"/>
    <col min="7169" max="7406" width="11.5" style="2"/>
    <col min="7407" max="7407" width="7.33203125" style="2" customWidth="1"/>
    <col min="7408" max="7408" width="57" style="2" customWidth="1"/>
    <col min="7409" max="7410" width="11.5" style="2" customWidth="1"/>
    <col min="7411" max="7411" width="37.83203125" style="2" customWidth="1"/>
    <col min="7412" max="7414" width="11.5" style="2" customWidth="1"/>
    <col min="7415" max="7420" width="4.6640625" style="2" customWidth="1"/>
    <col min="7421" max="7422" width="11.5" style="2"/>
    <col min="7423" max="7423" width="12.1640625" style="2" customWidth="1"/>
    <col min="7424" max="7424" width="14.83203125" style="2" customWidth="1"/>
    <col min="7425" max="7662" width="11.5" style="2"/>
    <col min="7663" max="7663" width="7.33203125" style="2" customWidth="1"/>
    <col min="7664" max="7664" width="57" style="2" customWidth="1"/>
    <col min="7665" max="7666" width="11.5" style="2" customWidth="1"/>
    <col min="7667" max="7667" width="37.83203125" style="2" customWidth="1"/>
    <col min="7668" max="7670" width="11.5" style="2" customWidth="1"/>
    <col min="7671" max="7676" width="4.6640625" style="2" customWidth="1"/>
    <col min="7677" max="7678" width="11.5" style="2"/>
    <col min="7679" max="7679" width="12.1640625" style="2" customWidth="1"/>
    <col min="7680" max="7680" width="14.83203125" style="2" customWidth="1"/>
    <col min="7681" max="7918" width="11.5" style="2"/>
    <col min="7919" max="7919" width="7.33203125" style="2" customWidth="1"/>
    <col min="7920" max="7920" width="57" style="2" customWidth="1"/>
    <col min="7921" max="7922" width="11.5" style="2" customWidth="1"/>
    <col min="7923" max="7923" width="37.83203125" style="2" customWidth="1"/>
    <col min="7924" max="7926" width="11.5" style="2" customWidth="1"/>
    <col min="7927" max="7932" width="4.6640625" style="2" customWidth="1"/>
    <col min="7933" max="7934" width="11.5" style="2"/>
    <col min="7935" max="7935" width="12.1640625" style="2" customWidth="1"/>
    <col min="7936" max="7936" width="14.83203125" style="2" customWidth="1"/>
    <col min="7937" max="8174" width="11.5" style="2"/>
    <col min="8175" max="8175" width="7.33203125" style="2" customWidth="1"/>
    <col min="8176" max="8176" width="57" style="2" customWidth="1"/>
    <col min="8177" max="8178" width="11.5" style="2" customWidth="1"/>
    <col min="8179" max="8179" width="37.83203125" style="2" customWidth="1"/>
    <col min="8180" max="8182" width="11.5" style="2" customWidth="1"/>
    <col min="8183" max="8188" width="4.6640625" style="2" customWidth="1"/>
    <col min="8189" max="8190" width="11.5" style="2"/>
    <col min="8191" max="8191" width="12.1640625" style="2" customWidth="1"/>
    <col min="8192" max="8192" width="14.83203125" style="2" customWidth="1"/>
    <col min="8193" max="8430" width="11.5" style="2"/>
    <col min="8431" max="8431" width="7.33203125" style="2" customWidth="1"/>
    <col min="8432" max="8432" width="57" style="2" customWidth="1"/>
    <col min="8433" max="8434" width="11.5" style="2" customWidth="1"/>
    <col min="8435" max="8435" width="37.83203125" style="2" customWidth="1"/>
    <col min="8436" max="8438" width="11.5" style="2" customWidth="1"/>
    <col min="8439" max="8444" width="4.6640625" style="2" customWidth="1"/>
    <col min="8445" max="8446" width="11.5" style="2"/>
    <col min="8447" max="8447" width="12.1640625" style="2" customWidth="1"/>
    <col min="8448" max="8448" width="14.83203125" style="2" customWidth="1"/>
    <col min="8449" max="8686" width="11.5" style="2"/>
    <col min="8687" max="8687" width="7.33203125" style="2" customWidth="1"/>
    <col min="8688" max="8688" width="57" style="2" customWidth="1"/>
    <col min="8689" max="8690" width="11.5" style="2" customWidth="1"/>
    <col min="8691" max="8691" width="37.83203125" style="2" customWidth="1"/>
    <col min="8692" max="8694" width="11.5" style="2" customWidth="1"/>
    <col min="8695" max="8700" width="4.6640625" style="2" customWidth="1"/>
    <col min="8701" max="8702" width="11.5" style="2"/>
    <col min="8703" max="8703" width="12.1640625" style="2" customWidth="1"/>
    <col min="8704" max="8704" width="14.83203125" style="2" customWidth="1"/>
    <col min="8705" max="8942" width="11.5" style="2"/>
    <col min="8943" max="8943" width="7.33203125" style="2" customWidth="1"/>
    <col min="8944" max="8944" width="57" style="2" customWidth="1"/>
    <col min="8945" max="8946" width="11.5" style="2" customWidth="1"/>
    <col min="8947" max="8947" width="37.83203125" style="2" customWidth="1"/>
    <col min="8948" max="8950" width="11.5" style="2" customWidth="1"/>
    <col min="8951" max="8956" width="4.6640625" style="2" customWidth="1"/>
    <col min="8957" max="8958" width="11.5" style="2"/>
    <col min="8959" max="8959" width="12.1640625" style="2" customWidth="1"/>
    <col min="8960" max="8960" width="14.83203125" style="2" customWidth="1"/>
    <col min="8961" max="9198" width="11.5" style="2"/>
    <col min="9199" max="9199" width="7.33203125" style="2" customWidth="1"/>
    <col min="9200" max="9200" width="57" style="2" customWidth="1"/>
    <col min="9201" max="9202" width="11.5" style="2" customWidth="1"/>
    <col min="9203" max="9203" width="37.83203125" style="2" customWidth="1"/>
    <col min="9204" max="9206" width="11.5" style="2" customWidth="1"/>
    <col min="9207" max="9212" width="4.6640625" style="2" customWidth="1"/>
    <col min="9213" max="9214" width="11.5" style="2"/>
    <col min="9215" max="9215" width="12.1640625" style="2" customWidth="1"/>
    <col min="9216" max="9216" width="14.83203125" style="2" customWidth="1"/>
    <col min="9217" max="9454" width="11.5" style="2"/>
    <col min="9455" max="9455" width="7.33203125" style="2" customWidth="1"/>
    <col min="9456" max="9456" width="57" style="2" customWidth="1"/>
    <col min="9457" max="9458" width="11.5" style="2" customWidth="1"/>
    <col min="9459" max="9459" width="37.83203125" style="2" customWidth="1"/>
    <col min="9460" max="9462" width="11.5" style="2" customWidth="1"/>
    <col min="9463" max="9468" width="4.6640625" style="2" customWidth="1"/>
    <col min="9469" max="9470" width="11.5" style="2"/>
    <col min="9471" max="9471" width="12.1640625" style="2" customWidth="1"/>
    <col min="9472" max="9472" width="14.83203125" style="2" customWidth="1"/>
    <col min="9473" max="9710" width="11.5" style="2"/>
    <col min="9711" max="9711" width="7.33203125" style="2" customWidth="1"/>
    <col min="9712" max="9712" width="57" style="2" customWidth="1"/>
    <col min="9713" max="9714" width="11.5" style="2" customWidth="1"/>
    <col min="9715" max="9715" width="37.83203125" style="2" customWidth="1"/>
    <col min="9716" max="9718" width="11.5" style="2" customWidth="1"/>
    <col min="9719" max="9724" width="4.6640625" style="2" customWidth="1"/>
    <col min="9725" max="9726" width="11.5" style="2"/>
    <col min="9727" max="9727" width="12.1640625" style="2" customWidth="1"/>
    <col min="9728" max="9728" width="14.83203125" style="2" customWidth="1"/>
    <col min="9729" max="9966" width="11.5" style="2"/>
    <col min="9967" max="9967" width="7.33203125" style="2" customWidth="1"/>
    <col min="9968" max="9968" width="57" style="2" customWidth="1"/>
    <col min="9969" max="9970" width="11.5" style="2" customWidth="1"/>
    <col min="9971" max="9971" width="37.83203125" style="2" customWidth="1"/>
    <col min="9972" max="9974" width="11.5" style="2" customWidth="1"/>
    <col min="9975" max="9980" width="4.6640625" style="2" customWidth="1"/>
    <col min="9981" max="9982" width="11.5" style="2"/>
    <col min="9983" max="9983" width="12.1640625" style="2" customWidth="1"/>
    <col min="9984" max="9984" width="14.83203125" style="2" customWidth="1"/>
    <col min="9985" max="10222" width="11.5" style="2"/>
    <col min="10223" max="10223" width="7.33203125" style="2" customWidth="1"/>
    <col min="10224" max="10224" width="57" style="2" customWidth="1"/>
    <col min="10225" max="10226" width="11.5" style="2" customWidth="1"/>
    <col min="10227" max="10227" width="37.83203125" style="2" customWidth="1"/>
    <col min="10228" max="10230" width="11.5" style="2" customWidth="1"/>
    <col min="10231" max="10236" width="4.6640625" style="2" customWidth="1"/>
    <col min="10237" max="10238" width="11.5" style="2"/>
    <col min="10239" max="10239" width="12.1640625" style="2" customWidth="1"/>
    <col min="10240" max="10240" width="14.83203125" style="2" customWidth="1"/>
    <col min="10241" max="10478" width="11.5" style="2"/>
    <col min="10479" max="10479" width="7.33203125" style="2" customWidth="1"/>
    <col min="10480" max="10480" width="57" style="2" customWidth="1"/>
    <col min="10481" max="10482" width="11.5" style="2" customWidth="1"/>
    <col min="10483" max="10483" width="37.83203125" style="2" customWidth="1"/>
    <col min="10484" max="10486" width="11.5" style="2" customWidth="1"/>
    <col min="10487" max="10492" width="4.6640625" style="2" customWidth="1"/>
    <col min="10493" max="10494" width="11.5" style="2"/>
    <col min="10495" max="10495" width="12.1640625" style="2" customWidth="1"/>
    <col min="10496" max="10496" width="14.83203125" style="2" customWidth="1"/>
    <col min="10497" max="10734" width="11.5" style="2"/>
    <col min="10735" max="10735" width="7.33203125" style="2" customWidth="1"/>
    <col min="10736" max="10736" width="57" style="2" customWidth="1"/>
    <col min="10737" max="10738" width="11.5" style="2" customWidth="1"/>
    <col min="10739" max="10739" width="37.83203125" style="2" customWidth="1"/>
    <col min="10740" max="10742" width="11.5" style="2" customWidth="1"/>
    <col min="10743" max="10748" width="4.6640625" style="2" customWidth="1"/>
    <col min="10749" max="10750" width="11.5" style="2"/>
    <col min="10751" max="10751" width="12.1640625" style="2" customWidth="1"/>
    <col min="10752" max="10752" width="14.83203125" style="2" customWidth="1"/>
    <col min="10753" max="10990" width="11.5" style="2"/>
    <col min="10991" max="10991" width="7.33203125" style="2" customWidth="1"/>
    <col min="10992" max="10992" width="57" style="2" customWidth="1"/>
    <col min="10993" max="10994" width="11.5" style="2" customWidth="1"/>
    <col min="10995" max="10995" width="37.83203125" style="2" customWidth="1"/>
    <col min="10996" max="10998" width="11.5" style="2" customWidth="1"/>
    <col min="10999" max="11004" width="4.6640625" style="2" customWidth="1"/>
    <col min="11005" max="11006" width="11.5" style="2"/>
    <col min="11007" max="11007" width="12.1640625" style="2" customWidth="1"/>
    <col min="11008" max="11008" width="14.83203125" style="2" customWidth="1"/>
    <col min="11009" max="11246" width="11.5" style="2"/>
    <col min="11247" max="11247" width="7.33203125" style="2" customWidth="1"/>
    <col min="11248" max="11248" width="57" style="2" customWidth="1"/>
    <col min="11249" max="11250" width="11.5" style="2" customWidth="1"/>
    <col min="11251" max="11251" width="37.83203125" style="2" customWidth="1"/>
    <col min="11252" max="11254" width="11.5" style="2" customWidth="1"/>
    <col min="11255" max="11260" width="4.6640625" style="2" customWidth="1"/>
    <col min="11261" max="11262" width="11.5" style="2"/>
    <col min="11263" max="11263" width="12.1640625" style="2" customWidth="1"/>
    <col min="11264" max="11264" width="14.83203125" style="2" customWidth="1"/>
    <col min="11265" max="11502" width="11.5" style="2"/>
    <col min="11503" max="11503" width="7.33203125" style="2" customWidth="1"/>
    <col min="11504" max="11504" width="57" style="2" customWidth="1"/>
    <col min="11505" max="11506" width="11.5" style="2" customWidth="1"/>
    <col min="11507" max="11507" width="37.83203125" style="2" customWidth="1"/>
    <col min="11508" max="11510" width="11.5" style="2" customWidth="1"/>
    <col min="11511" max="11516" width="4.6640625" style="2" customWidth="1"/>
    <col min="11517" max="11518" width="11.5" style="2"/>
    <col min="11519" max="11519" width="12.1640625" style="2" customWidth="1"/>
    <col min="11520" max="11520" width="14.83203125" style="2" customWidth="1"/>
    <col min="11521" max="11758" width="11.5" style="2"/>
    <col min="11759" max="11759" width="7.33203125" style="2" customWidth="1"/>
    <col min="11760" max="11760" width="57" style="2" customWidth="1"/>
    <col min="11761" max="11762" width="11.5" style="2" customWidth="1"/>
    <col min="11763" max="11763" width="37.83203125" style="2" customWidth="1"/>
    <col min="11764" max="11766" width="11.5" style="2" customWidth="1"/>
    <col min="11767" max="11772" width="4.6640625" style="2" customWidth="1"/>
    <col min="11773" max="11774" width="11.5" style="2"/>
    <col min="11775" max="11775" width="12.1640625" style="2" customWidth="1"/>
    <col min="11776" max="11776" width="14.83203125" style="2" customWidth="1"/>
    <col min="11777" max="12014" width="11.5" style="2"/>
    <col min="12015" max="12015" width="7.33203125" style="2" customWidth="1"/>
    <col min="12016" max="12016" width="57" style="2" customWidth="1"/>
    <col min="12017" max="12018" width="11.5" style="2" customWidth="1"/>
    <col min="12019" max="12019" width="37.83203125" style="2" customWidth="1"/>
    <col min="12020" max="12022" width="11.5" style="2" customWidth="1"/>
    <col min="12023" max="12028" width="4.6640625" style="2" customWidth="1"/>
    <col min="12029" max="12030" width="11.5" style="2"/>
    <col min="12031" max="12031" width="12.1640625" style="2" customWidth="1"/>
    <col min="12032" max="12032" width="14.83203125" style="2" customWidth="1"/>
    <col min="12033" max="12270" width="11.5" style="2"/>
    <col min="12271" max="12271" width="7.33203125" style="2" customWidth="1"/>
    <col min="12272" max="12272" width="57" style="2" customWidth="1"/>
    <col min="12273" max="12274" width="11.5" style="2" customWidth="1"/>
    <col min="12275" max="12275" width="37.83203125" style="2" customWidth="1"/>
    <col min="12276" max="12278" width="11.5" style="2" customWidth="1"/>
    <col min="12279" max="12284" width="4.6640625" style="2" customWidth="1"/>
    <col min="12285" max="12286" width="11.5" style="2"/>
    <col min="12287" max="12287" width="12.1640625" style="2" customWidth="1"/>
    <col min="12288" max="12288" width="14.83203125" style="2" customWidth="1"/>
    <col min="12289" max="12526" width="11.5" style="2"/>
    <col min="12527" max="12527" width="7.33203125" style="2" customWidth="1"/>
    <col min="12528" max="12528" width="57" style="2" customWidth="1"/>
    <col min="12529" max="12530" width="11.5" style="2" customWidth="1"/>
    <col min="12531" max="12531" width="37.83203125" style="2" customWidth="1"/>
    <col min="12532" max="12534" width="11.5" style="2" customWidth="1"/>
    <col min="12535" max="12540" width="4.6640625" style="2" customWidth="1"/>
    <col min="12541" max="12542" width="11.5" style="2"/>
    <col min="12543" max="12543" width="12.1640625" style="2" customWidth="1"/>
    <col min="12544" max="12544" width="14.83203125" style="2" customWidth="1"/>
    <col min="12545" max="12782" width="11.5" style="2"/>
    <col min="12783" max="12783" width="7.33203125" style="2" customWidth="1"/>
    <col min="12784" max="12784" width="57" style="2" customWidth="1"/>
    <col min="12785" max="12786" width="11.5" style="2" customWidth="1"/>
    <col min="12787" max="12787" width="37.83203125" style="2" customWidth="1"/>
    <col min="12788" max="12790" width="11.5" style="2" customWidth="1"/>
    <col min="12791" max="12796" width="4.6640625" style="2" customWidth="1"/>
    <col min="12797" max="12798" width="11.5" style="2"/>
    <col min="12799" max="12799" width="12.1640625" style="2" customWidth="1"/>
    <col min="12800" max="12800" width="14.83203125" style="2" customWidth="1"/>
    <col min="12801" max="13038" width="11.5" style="2"/>
    <col min="13039" max="13039" width="7.33203125" style="2" customWidth="1"/>
    <col min="13040" max="13040" width="57" style="2" customWidth="1"/>
    <col min="13041" max="13042" width="11.5" style="2" customWidth="1"/>
    <col min="13043" max="13043" width="37.83203125" style="2" customWidth="1"/>
    <col min="13044" max="13046" width="11.5" style="2" customWidth="1"/>
    <col min="13047" max="13052" width="4.6640625" style="2" customWidth="1"/>
    <col min="13053" max="13054" width="11.5" style="2"/>
    <col min="13055" max="13055" width="12.1640625" style="2" customWidth="1"/>
    <col min="13056" max="13056" width="14.83203125" style="2" customWidth="1"/>
    <col min="13057" max="13294" width="11.5" style="2"/>
    <col min="13295" max="13295" width="7.33203125" style="2" customWidth="1"/>
    <col min="13296" max="13296" width="57" style="2" customWidth="1"/>
    <col min="13297" max="13298" width="11.5" style="2" customWidth="1"/>
    <col min="13299" max="13299" width="37.83203125" style="2" customWidth="1"/>
    <col min="13300" max="13302" width="11.5" style="2" customWidth="1"/>
    <col min="13303" max="13308" width="4.6640625" style="2" customWidth="1"/>
    <col min="13309" max="13310" width="11.5" style="2"/>
    <col min="13311" max="13311" width="12.1640625" style="2" customWidth="1"/>
    <col min="13312" max="13312" width="14.83203125" style="2" customWidth="1"/>
    <col min="13313" max="13550" width="11.5" style="2"/>
    <col min="13551" max="13551" width="7.33203125" style="2" customWidth="1"/>
    <col min="13552" max="13552" width="57" style="2" customWidth="1"/>
    <col min="13553" max="13554" width="11.5" style="2" customWidth="1"/>
    <col min="13555" max="13555" width="37.83203125" style="2" customWidth="1"/>
    <col min="13556" max="13558" width="11.5" style="2" customWidth="1"/>
    <col min="13559" max="13564" width="4.6640625" style="2" customWidth="1"/>
    <col min="13565" max="13566" width="11.5" style="2"/>
    <col min="13567" max="13567" width="12.1640625" style="2" customWidth="1"/>
    <col min="13568" max="13568" width="14.83203125" style="2" customWidth="1"/>
    <col min="13569" max="13806" width="11.5" style="2"/>
    <col min="13807" max="13807" width="7.33203125" style="2" customWidth="1"/>
    <col min="13808" max="13808" width="57" style="2" customWidth="1"/>
    <col min="13809" max="13810" width="11.5" style="2" customWidth="1"/>
    <col min="13811" max="13811" width="37.83203125" style="2" customWidth="1"/>
    <col min="13812" max="13814" width="11.5" style="2" customWidth="1"/>
    <col min="13815" max="13820" width="4.6640625" style="2" customWidth="1"/>
    <col min="13821" max="13822" width="11.5" style="2"/>
    <col min="13823" max="13823" width="12.1640625" style="2" customWidth="1"/>
    <col min="13824" max="13824" width="14.83203125" style="2" customWidth="1"/>
    <col min="13825" max="14062" width="11.5" style="2"/>
    <col min="14063" max="14063" width="7.33203125" style="2" customWidth="1"/>
    <col min="14064" max="14064" width="57" style="2" customWidth="1"/>
    <col min="14065" max="14066" width="11.5" style="2" customWidth="1"/>
    <col min="14067" max="14067" width="37.83203125" style="2" customWidth="1"/>
    <col min="14068" max="14070" width="11.5" style="2" customWidth="1"/>
    <col min="14071" max="14076" width="4.6640625" style="2" customWidth="1"/>
    <col min="14077" max="14078" width="11.5" style="2"/>
    <col min="14079" max="14079" width="12.1640625" style="2" customWidth="1"/>
    <col min="14080" max="14080" width="14.83203125" style="2" customWidth="1"/>
    <col min="14081" max="14318" width="11.5" style="2"/>
    <col min="14319" max="14319" width="7.33203125" style="2" customWidth="1"/>
    <col min="14320" max="14320" width="57" style="2" customWidth="1"/>
    <col min="14321" max="14322" width="11.5" style="2" customWidth="1"/>
    <col min="14323" max="14323" width="37.83203125" style="2" customWidth="1"/>
    <col min="14324" max="14326" width="11.5" style="2" customWidth="1"/>
    <col min="14327" max="14332" width="4.6640625" style="2" customWidth="1"/>
    <col min="14333" max="14334" width="11.5" style="2"/>
    <col min="14335" max="14335" width="12.1640625" style="2" customWidth="1"/>
    <col min="14336" max="14336" width="14.83203125" style="2" customWidth="1"/>
    <col min="14337" max="14574" width="11.5" style="2"/>
    <col min="14575" max="14575" width="7.33203125" style="2" customWidth="1"/>
    <col min="14576" max="14576" width="57" style="2" customWidth="1"/>
    <col min="14577" max="14578" width="11.5" style="2" customWidth="1"/>
    <col min="14579" max="14579" width="37.83203125" style="2" customWidth="1"/>
    <col min="14580" max="14582" width="11.5" style="2" customWidth="1"/>
    <col min="14583" max="14588" width="4.6640625" style="2" customWidth="1"/>
    <col min="14589" max="14590" width="11.5" style="2"/>
    <col min="14591" max="14591" width="12.1640625" style="2" customWidth="1"/>
    <col min="14592" max="14592" width="14.83203125" style="2" customWidth="1"/>
    <col min="14593" max="14830" width="11.5" style="2"/>
    <col min="14831" max="14831" width="7.33203125" style="2" customWidth="1"/>
    <col min="14832" max="14832" width="57" style="2" customWidth="1"/>
    <col min="14833" max="14834" width="11.5" style="2" customWidth="1"/>
    <col min="14835" max="14835" width="37.83203125" style="2" customWidth="1"/>
    <col min="14836" max="14838" width="11.5" style="2" customWidth="1"/>
    <col min="14839" max="14844" width="4.6640625" style="2" customWidth="1"/>
    <col min="14845" max="14846" width="11.5" style="2"/>
    <col min="14847" max="14847" width="12.1640625" style="2" customWidth="1"/>
    <col min="14848" max="14848" width="14.83203125" style="2" customWidth="1"/>
    <col min="14849" max="15086" width="11.5" style="2"/>
    <col min="15087" max="15087" width="7.33203125" style="2" customWidth="1"/>
    <col min="15088" max="15088" width="57" style="2" customWidth="1"/>
    <col min="15089" max="15090" width="11.5" style="2" customWidth="1"/>
    <col min="15091" max="15091" width="37.83203125" style="2" customWidth="1"/>
    <col min="15092" max="15094" width="11.5" style="2" customWidth="1"/>
    <col min="15095" max="15100" width="4.6640625" style="2" customWidth="1"/>
    <col min="15101" max="15102" width="11.5" style="2"/>
    <col min="15103" max="15103" width="12.1640625" style="2" customWidth="1"/>
    <col min="15104" max="15104" width="14.83203125" style="2" customWidth="1"/>
    <col min="15105" max="15342" width="11.5" style="2"/>
    <col min="15343" max="15343" width="7.33203125" style="2" customWidth="1"/>
    <col min="15344" max="15344" width="57" style="2" customWidth="1"/>
    <col min="15345" max="15346" width="11.5" style="2" customWidth="1"/>
    <col min="15347" max="15347" width="37.83203125" style="2" customWidth="1"/>
    <col min="15348" max="15350" width="11.5" style="2" customWidth="1"/>
    <col min="15351" max="15356" width="4.6640625" style="2" customWidth="1"/>
    <col min="15357" max="15358" width="11.5" style="2"/>
    <col min="15359" max="15359" width="12.1640625" style="2" customWidth="1"/>
    <col min="15360" max="15360" width="14.83203125" style="2" customWidth="1"/>
    <col min="15361" max="15598" width="11.5" style="2"/>
    <col min="15599" max="15599" width="7.33203125" style="2" customWidth="1"/>
    <col min="15600" max="15600" width="57" style="2" customWidth="1"/>
    <col min="15601" max="15602" width="11.5" style="2" customWidth="1"/>
    <col min="15603" max="15603" width="37.83203125" style="2" customWidth="1"/>
    <col min="15604" max="15606" width="11.5" style="2" customWidth="1"/>
    <col min="15607" max="15612" width="4.6640625" style="2" customWidth="1"/>
    <col min="15613" max="15614" width="11.5" style="2"/>
    <col min="15615" max="15615" width="12.1640625" style="2" customWidth="1"/>
    <col min="15616" max="15616" width="14.83203125" style="2" customWidth="1"/>
    <col min="15617" max="15854" width="11.5" style="2"/>
    <col min="15855" max="15855" width="7.33203125" style="2" customWidth="1"/>
    <col min="15856" max="15856" width="57" style="2" customWidth="1"/>
    <col min="15857" max="15858" width="11.5" style="2" customWidth="1"/>
    <col min="15859" max="15859" width="37.83203125" style="2" customWidth="1"/>
    <col min="15860" max="15862" width="11.5" style="2" customWidth="1"/>
    <col min="15863" max="15868" width="4.6640625" style="2" customWidth="1"/>
    <col min="15869" max="15870" width="11.5" style="2"/>
    <col min="15871" max="15871" width="12.1640625" style="2" customWidth="1"/>
    <col min="15872" max="15872" width="14.83203125" style="2" customWidth="1"/>
    <col min="15873" max="16110" width="11.5" style="2"/>
    <col min="16111" max="16111" width="7.33203125" style="2" customWidth="1"/>
    <col min="16112" max="16112" width="57" style="2" customWidth="1"/>
    <col min="16113" max="16114" width="11.5" style="2" customWidth="1"/>
    <col min="16115" max="16115" width="37.83203125" style="2" customWidth="1"/>
    <col min="16116" max="16118" width="11.5" style="2" customWidth="1"/>
    <col min="16119" max="16124" width="4.6640625" style="2" customWidth="1"/>
    <col min="16125" max="16126" width="11.5" style="2"/>
    <col min="16127" max="16127" width="12.1640625" style="2" customWidth="1"/>
    <col min="16128" max="16128" width="14.83203125" style="2" customWidth="1"/>
    <col min="16129" max="16384" width="11.5" style="2"/>
  </cols>
  <sheetData>
    <row r="1" spans="1:10" ht="18" customHeight="1" x14ac:dyDescent="0.2">
      <c r="B1" s="114" t="s">
        <v>519</v>
      </c>
      <c r="C1" s="114"/>
      <c r="D1" s="114"/>
      <c r="E1" s="114"/>
      <c r="F1" s="114"/>
      <c r="G1" s="114"/>
      <c r="H1" s="114"/>
      <c r="I1" s="114"/>
      <c r="J1" s="114"/>
    </row>
    <row r="3" spans="1:10" s="104" customFormat="1" ht="31.5" customHeight="1" x14ac:dyDescent="0.2">
      <c r="A3" s="104" t="s">
        <v>520</v>
      </c>
      <c r="B3" s="118" t="s">
        <v>0</v>
      </c>
      <c r="C3" s="119"/>
      <c r="D3" s="126" t="s">
        <v>80</v>
      </c>
      <c r="E3" s="120" t="s">
        <v>1</v>
      </c>
      <c r="F3" s="118"/>
      <c r="G3" s="121" t="s">
        <v>81</v>
      </c>
      <c r="H3" s="121"/>
      <c r="I3" s="121"/>
      <c r="J3" s="118" t="s">
        <v>82</v>
      </c>
    </row>
    <row r="4" spans="1:10" s="104" customFormat="1" ht="32" customHeight="1" x14ac:dyDescent="0.2">
      <c r="B4" s="118"/>
      <c r="C4" s="119"/>
      <c r="D4" s="127"/>
      <c r="E4" s="120"/>
      <c r="F4" s="118"/>
      <c r="G4" s="105" t="s">
        <v>138</v>
      </c>
      <c r="H4" s="105" t="s">
        <v>137</v>
      </c>
      <c r="I4" s="105" t="s">
        <v>136</v>
      </c>
      <c r="J4" s="118"/>
    </row>
    <row r="5" spans="1:10" ht="20" x14ac:dyDescent="0.2">
      <c r="B5" s="45" t="s">
        <v>83</v>
      </c>
      <c r="C5" s="46"/>
      <c r="D5" s="57"/>
      <c r="E5" s="55"/>
      <c r="F5" s="56"/>
      <c r="G5" s="57"/>
      <c r="H5" s="57"/>
      <c r="I5" s="57"/>
      <c r="J5" s="93">
        <f>AVERAGE(J7,J10)</f>
        <v>0</v>
      </c>
    </row>
    <row r="6" spans="1:10" s="13" customFormat="1" ht="31.5" customHeight="1" x14ac:dyDescent="0.2">
      <c r="B6" s="90">
        <v>1.1000000000000001</v>
      </c>
      <c r="C6" s="16" t="s">
        <v>139</v>
      </c>
      <c r="D6" s="17">
        <v>5.3</v>
      </c>
      <c r="E6" s="58" t="s">
        <v>86</v>
      </c>
      <c r="F6" s="16"/>
      <c r="G6" s="17"/>
      <c r="H6" s="17" t="s">
        <v>2</v>
      </c>
      <c r="I6" s="17"/>
      <c r="J6" s="43"/>
    </row>
    <row r="7" spans="1:10" s="13" customFormat="1" ht="15" customHeight="1" x14ac:dyDescent="0.2">
      <c r="B7" s="36"/>
      <c r="C7" s="21"/>
      <c r="D7" s="22"/>
      <c r="E7" s="19"/>
      <c r="F7" s="21"/>
      <c r="G7" s="63">
        <f>COUNTIF(G6:G6,"x")</f>
        <v>0</v>
      </c>
      <c r="H7" s="63">
        <f>COUNTIF(H6:H6,"x")</f>
        <v>1</v>
      </c>
      <c r="I7" s="63">
        <f>COUNTIF(I6:I6,"x")</f>
        <v>0</v>
      </c>
      <c r="J7" s="94">
        <f>IF(I7=1,"NA",G7/(1-I7))</f>
        <v>0</v>
      </c>
    </row>
    <row r="8" spans="1:10" s="13" customFormat="1" ht="15" customHeight="1" x14ac:dyDescent="0.2">
      <c r="B8" s="36"/>
      <c r="C8" s="21"/>
      <c r="D8" s="22"/>
      <c r="E8" s="19"/>
      <c r="F8" s="40"/>
      <c r="G8" s="25"/>
      <c r="H8" s="25"/>
      <c r="I8" s="22"/>
      <c r="J8" s="18"/>
    </row>
    <row r="9" spans="1:10" s="13" customFormat="1" ht="37.5" customHeight="1" x14ac:dyDescent="0.2">
      <c r="B9" s="90">
        <v>1.2</v>
      </c>
      <c r="C9" s="30" t="s">
        <v>140</v>
      </c>
      <c r="D9" s="17">
        <v>5.3</v>
      </c>
      <c r="E9" s="58" t="s">
        <v>86</v>
      </c>
      <c r="F9" s="16"/>
      <c r="G9" s="17"/>
      <c r="H9" s="17" t="s">
        <v>2</v>
      </c>
      <c r="I9" s="17"/>
      <c r="J9" s="43"/>
    </row>
    <row r="10" spans="1:10" s="13" customFormat="1" ht="15" customHeight="1" x14ac:dyDescent="0.2">
      <c r="B10" s="36"/>
      <c r="C10" s="21"/>
      <c r="D10" s="22"/>
      <c r="E10" s="19"/>
      <c r="F10" s="21"/>
      <c r="G10" s="63">
        <f>COUNTIF(G9:G9,"x")</f>
        <v>0</v>
      </c>
      <c r="H10" s="63">
        <f>COUNTIF(H9:H9,"x")</f>
        <v>1</v>
      </c>
      <c r="I10" s="63">
        <f>COUNTIF(I9:I9,"x")</f>
        <v>0</v>
      </c>
      <c r="J10" s="94">
        <f>IF(I10=1,"NA",G10/(1-I10))</f>
        <v>0</v>
      </c>
    </row>
    <row r="11" spans="1:10" s="13" customFormat="1" ht="15" customHeight="1" x14ac:dyDescent="0.2">
      <c r="B11" s="36"/>
      <c r="C11" s="21"/>
      <c r="D11" s="22"/>
      <c r="E11" s="19"/>
      <c r="F11" s="21"/>
      <c r="G11" s="25"/>
      <c r="H11" s="25"/>
      <c r="I11" s="22"/>
      <c r="J11" s="18"/>
    </row>
    <row r="12" spans="1:10" s="13" customFormat="1" ht="20" x14ac:dyDescent="0.2">
      <c r="B12" s="45" t="s">
        <v>84</v>
      </c>
      <c r="C12" s="106"/>
      <c r="D12" s="49"/>
      <c r="E12" s="47"/>
      <c r="F12" s="48"/>
      <c r="G12" s="49"/>
      <c r="H12" s="49"/>
      <c r="I12" s="49"/>
      <c r="J12" s="93">
        <f>AVERAGE(J14,J17)</f>
        <v>0</v>
      </c>
    </row>
    <row r="13" spans="1:10" s="13" customFormat="1" ht="48.75" customHeight="1" x14ac:dyDescent="0.2">
      <c r="B13" s="90">
        <v>2.1</v>
      </c>
      <c r="C13" s="30" t="s">
        <v>3</v>
      </c>
      <c r="D13" s="17">
        <v>5.7</v>
      </c>
      <c r="E13" s="58" t="s">
        <v>86</v>
      </c>
      <c r="F13" s="16"/>
      <c r="G13" s="17"/>
      <c r="H13" s="17" t="s">
        <v>2</v>
      </c>
      <c r="I13" s="17"/>
      <c r="J13" s="43"/>
    </row>
    <row r="14" spans="1:10" s="13" customFormat="1" ht="15" customHeight="1" x14ac:dyDescent="0.2">
      <c r="B14" s="36"/>
      <c r="C14" s="21"/>
      <c r="D14" s="22"/>
      <c r="E14" s="19"/>
      <c r="F14" s="21"/>
      <c r="G14" s="63">
        <f>COUNTIF(G13:G13,"x")</f>
        <v>0</v>
      </c>
      <c r="H14" s="63">
        <f>COUNTIF(H13:H13,"x")</f>
        <v>1</v>
      </c>
      <c r="I14" s="63">
        <f>COUNTIF(I13:I13,"x")</f>
        <v>0</v>
      </c>
      <c r="J14" s="94">
        <f>IF(I14=1,"NA",G14/(1-I14))</f>
        <v>0</v>
      </c>
    </row>
    <row r="15" spans="1:10" s="13" customFormat="1" ht="15" customHeight="1" x14ac:dyDescent="0.2">
      <c r="B15" s="36"/>
      <c r="C15" s="21"/>
      <c r="D15" s="22"/>
      <c r="E15" s="19"/>
      <c r="F15" s="21"/>
      <c r="G15" s="25"/>
      <c r="H15" s="25"/>
      <c r="I15" s="22"/>
      <c r="J15" s="18"/>
    </row>
    <row r="16" spans="1:10" s="13" customFormat="1" ht="53" customHeight="1" x14ac:dyDescent="0.2">
      <c r="B16" s="90">
        <v>2.2000000000000002</v>
      </c>
      <c r="C16" s="16" t="s">
        <v>141</v>
      </c>
      <c r="D16" s="17">
        <v>5.7</v>
      </c>
      <c r="E16" s="58" t="s">
        <v>86</v>
      </c>
      <c r="F16" s="16"/>
      <c r="G16" s="17"/>
      <c r="H16" s="17" t="s">
        <v>2</v>
      </c>
      <c r="I16" s="17"/>
      <c r="J16" s="43"/>
    </row>
    <row r="17" spans="2:10" s="13" customFormat="1" x14ac:dyDescent="0.2">
      <c r="B17" s="36"/>
      <c r="C17" s="20"/>
      <c r="D17" s="22"/>
      <c r="E17" s="19"/>
      <c r="F17" s="21"/>
      <c r="G17" s="63">
        <f>COUNTIF(G16:G16,"x")</f>
        <v>0</v>
      </c>
      <c r="H17" s="63">
        <f>COUNTIF(H16:H16,"x")</f>
        <v>1</v>
      </c>
      <c r="I17" s="89">
        <f>COUNTIF(I16:I16,"x")</f>
        <v>0</v>
      </c>
      <c r="J17" s="94">
        <f>IF(I17=1,"NA",G17/(1-I17))</f>
        <v>0</v>
      </c>
    </row>
    <row r="18" spans="2:10" s="13" customFormat="1" x14ac:dyDescent="0.2">
      <c r="B18" s="36"/>
      <c r="C18" s="20"/>
      <c r="D18" s="22"/>
      <c r="E18" s="19"/>
      <c r="F18" s="21"/>
      <c r="G18" s="25"/>
      <c r="H18" s="25"/>
      <c r="I18" s="22"/>
      <c r="J18" s="18"/>
    </row>
    <row r="19" spans="2:10" s="13" customFormat="1" ht="20" x14ac:dyDescent="0.2">
      <c r="B19" s="45" t="s">
        <v>85</v>
      </c>
      <c r="C19" s="46"/>
      <c r="D19" s="49"/>
      <c r="E19" s="47"/>
      <c r="F19" s="48"/>
      <c r="G19" s="49"/>
      <c r="H19" s="49"/>
      <c r="I19" s="49"/>
      <c r="J19" s="50"/>
    </row>
    <row r="20" spans="2:10" s="13" customFormat="1" x14ac:dyDescent="0.2">
      <c r="B20" s="51">
        <v>3.1</v>
      </c>
      <c r="C20" s="115" t="s">
        <v>4</v>
      </c>
      <c r="D20" s="115"/>
      <c r="E20" s="115"/>
      <c r="F20" s="115"/>
      <c r="G20" s="115"/>
      <c r="H20" s="115"/>
      <c r="I20" s="115"/>
      <c r="J20" s="93">
        <f>AVERAGE(J22,J26)</f>
        <v>0</v>
      </c>
    </row>
    <row r="21" spans="2:10" s="13" customFormat="1" ht="47.25" customHeight="1" x14ac:dyDescent="0.2">
      <c r="B21" s="90" t="s">
        <v>5</v>
      </c>
      <c r="C21" s="15" t="s">
        <v>142</v>
      </c>
      <c r="D21" s="17">
        <v>5.8</v>
      </c>
      <c r="E21" s="58" t="s">
        <v>86</v>
      </c>
      <c r="F21" s="16"/>
      <c r="G21" s="17"/>
      <c r="H21" s="17" t="s">
        <v>2</v>
      </c>
      <c r="I21" s="17"/>
      <c r="J21" s="43"/>
    </row>
    <row r="22" spans="2:10" s="13" customFormat="1" ht="15" customHeight="1" x14ac:dyDescent="0.2">
      <c r="B22" s="36"/>
      <c r="C22" s="20"/>
      <c r="D22" s="22"/>
      <c r="E22" s="19"/>
      <c r="F22" s="21"/>
      <c r="G22" s="63">
        <f>COUNTIF(G21:G21,"x")</f>
        <v>0</v>
      </c>
      <c r="H22" s="63">
        <f>COUNTIF(H21:H21,"x")</f>
        <v>1</v>
      </c>
      <c r="I22" s="63">
        <f>COUNTIF(I21:I21,"x")</f>
        <v>0</v>
      </c>
      <c r="J22" s="94">
        <f>IF(I22=1,"NA",G22/(1-I22))</f>
        <v>0</v>
      </c>
    </row>
    <row r="23" spans="2:10" s="13" customFormat="1" ht="15" customHeight="1" x14ac:dyDescent="0.2">
      <c r="B23" s="36"/>
      <c r="C23" s="20"/>
      <c r="D23" s="22"/>
      <c r="E23" s="19"/>
      <c r="F23" s="21"/>
      <c r="G23" s="25"/>
      <c r="H23" s="25"/>
      <c r="I23" s="22"/>
      <c r="J23" s="18"/>
    </row>
    <row r="24" spans="2:10" s="13" customFormat="1" x14ac:dyDescent="0.2">
      <c r="B24" s="36"/>
      <c r="C24" s="3"/>
      <c r="D24" s="22"/>
      <c r="E24" s="19"/>
      <c r="G24" s="25"/>
      <c r="H24" s="25"/>
      <c r="I24" s="22"/>
      <c r="J24" s="18"/>
    </row>
    <row r="25" spans="2:10" s="13" customFormat="1" ht="51.75" customHeight="1" x14ac:dyDescent="0.2">
      <c r="B25" s="90">
        <v>3.12</v>
      </c>
      <c r="C25" s="15" t="s">
        <v>6</v>
      </c>
      <c r="D25" s="17">
        <v>5.0999999999999996</v>
      </c>
      <c r="E25" s="58" t="s">
        <v>86</v>
      </c>
      <c r="F25" s="16"/>
      <c r="G25" s="17"/>
      <c r="H25" s="17" t="s">
        <v>2</v>
      </c>
      <c r="I25" s="17"/>
      <c r="J25" s="44"/>
    </row>
    <row r="26" spans="2:10" s="13" customFormat="1" ht="15" customHeight="1" x14ac:dyDescent="0.2">
      <c r="B26" s="36"/>
      <c r="C26" s="20"/>
      <c r="D26" s="22"/>
      <c r="E26" s="19"/>
      <c r="F26" s="21"/>
      <c r="G26" s="63">
        <f>COUNTIF(G25:G25,"x")</f>
        <v>0</v>
      </c>
      <c r="H26" s="63">
        <f>COUNTIF(H25:H25,"x")</f>
        <v>1</v>
      </c>
      <c r="I26" s="63">
        <f>COUNTIF(I25:I25,"x")</f>
        <v>0</v>
      </c>
      <c r="J26" s="94">
        <f>IF(I26=1,"NA",G26/(1-I26))</f>
        <v>0</v>
      </c>
    </row>
    <row r="27" spans="2:10" s="13" customFormat="1" ht="15" customHeight="1" x14ac:dyDescent="0.2">
      <c r="B27" s="36"/>
      <c r="C27" s="20"/>
      <c r="D27" s="22"/>
      <c r="E27" s="19"/>
      <c r="F27" s="21"/>
      <c r="G27" s="25"/>
      <c r="H27" s="25"/>
      <c r="I27" s="22"/>
      <c r="J27" s="18"/>
    </row>
    <row r="28" spans="2:10" s="13" customFormat="1" x14ac:dyDescent="0.2">
      <c r="B28" s="51">
        <v>3.2</v>
      </c>
      <c r="C28" s="115" t="s">
        <v>7</v>
      </c>
      <c r="D28" s="115"/>
      <c r="E28" s="115"/>
      <c r="F28" s="115"/>
      <c r="G28" s="115"/>
      <c r="H28" s="115"/>
      <c r="I28" s="115"/>
      <c r="J28" s="93">
        <f>AVERAGE(J30,J43,J46,J59,J62,J65,J68)</f>
        <v>0</v>
      </c>
    </row>
    <row r="29" spans="2:10" s="13" customFormat="1" ht="15" customHeight="1" x14ac:dyDescent="0.2">
      <c r="B29" s="90" t="s">
        <v>8</v>
      </c>
      <c r="C29" s="15" t="s">
        <v>319</v>
      </c>
      <c r="D29" s="17" t="s">
        <v>88</v>
      </c>
      <c r="E29" s="58" t="s">
        <v>86</v>
      </c>
      <c r="F29" s="23"/>
      <c r="G29" s="17"/>
      <c r="H29" s="17" t="s">
        <v>2</v>
      </c>
      <c r="I29" s="17"/>
      <c r="J29" s="43"/>
    </row>
    <row r="30" spans="2:10" s="13" customFormat="1" x14ac:dyDescent="0.2">
      <c r="B30" s="36"/>
      <c r="C30" s="20"/>
      <c r="D30" s="22"/>
      <c r="E30" s="19"/>
      <c r="F30" s="21"/>
      <c r="G30" s="63">
        <f>COUNTIF(G29:G29,"x")</f>
        <v>0</v>
      </c>
      <c r="H30" s="63">
        <f>COUNTIF(H29:H29,"x")</f>
        <v>1</v>
      </c>
      <c r="I30" s="63">
        <f>COUNTIF(I29:I29,"x")</f>
        <v>0</v>
      </c>
      <c r="J30" s="94">
        <f>IF(I30=1,"NA",G30/(1-I30))</f>
        <v>0</v>
      </c>
    </row>
    <row r="31" spans="2:10" s="13" customFormat="1" x14ac:dyDescent="0.2">
      <c r="B31" s="36"/>
      <c r="C31" s="20"/>
      <c r="D31" s="22"/>
      <c r="E31" s="19"/>
      <c r="F31" s="21"/>
      <c r="G31" s="25"/>
      <c r="H31" s="25"/>
      <c r="I31" s="22"/>
      <c r="J31" s="18"/>
    </row>
    <row r="32" spans="2:10" s="13" customFormat="1" ht="15" customHeight="1" x14ac:dyDescent="0.2">
      <c r="B32" s="90" t="s">
        <v>9</v>
      </c>
      <c r="C32" s="15" t="s">
        <v>143</v>
      </c>
      <c r="D32" s="17" t="s">
        <v>88</v>
      </c>
      <c r="E32" s="58" t="s">
        <v>86</v>
      </c>
      <c r="F32" s="88"/>
      <c r="G32" s="84"/>
      <c r="H32" s="52"/>
      <c r="I32" s="53"/>
      <c r="J32" s="54"/>
    </row>
    <row r="33" spans="2:10" s="13" customFormat="1" ht="15" customHeight="1" x14ac:dyDescent="0.2">
      <c r="B33" s="90" t="s">
        <v>9</v>
      </c>
      <c r="C33" s="15" t="s">
        <v>144</v>
      </c>
      <c r="D33" s="24" t="s">
        <v>323</v>
      </c>
      <c r="E33" s="58" t="s">
        <v>86</v>
      </c>
      <c r="F33" s="16"/>
      <c r="G33" s="38"/>
      <c r="H33" s="38" t="s">
        <v>2</v>
      </c>
      <c r="I33" s="38"/>
      <c r="J33" s="38"/>
    </row>
    <row r="34" spans="2:10" s="13" customFormat="1" ht="15" customHeight="1" x14ac:dyDescent="0.2">
      <c r="B34" s="90" t="s">
        <v>9</v>
      </c>
      <c r="C34" s="15" t="s">
        <v>145</v>
      </c>
      <c r="D34" s="24" t="s">
        <v>324</v>
      </c>
      <c r="E34" s="58" t="s">
        <v>86</v>
      </c>
      <c r="F34" s="16"/>
      <c r="G34" s="17"/>
      <c r="H34" s="17" t="s">
        <v>2</v>
      </c>
      <c r="I34" s="17"/>
      <c r="J34" s="17"/>
    </row>
    <row r="35" spans="2:10" s="13" customFormat="1" ht="15" customHeight="1" x14ac:dyDescent="0.2">
      <c r="B35" s="90" t="s">
        <v>9</v>
      </c>
      <c r="C35" s="15" t="s">
        <v>146</v>
      </c>
      <c r="D35" s="24" t="s">
        <v>325</v>
      </c>
      <c r="E35" s="58" t="s">
        <v>86</v>
      </c>
      <c r="F35" s="16"/>
      <c r="G35" s="17"/>
      <c r="H35" s="17" t="s">
        <v>2</v>
      </c>
      <c r="I35" s="17"/>
      <c r="J35" s="17"/>
    </row>
    <row r="36" spans="2:10" s="13" customFormat="1" ht="15" customHeight="1" x14ac:dyDescent="0.2">
      <c r="B36" s="90" t="s">
        <v>9</v>
      </c>
      <c r="C36" s="15" t="s">
        <v>147</v>
      </c>
      <c r="D36" s="24" t="s">
        <v>326</v>
      </c>
      <c r="E36" s="58" t="s">
        <v>86</v>
      </c>
      <c r="F36" s="16"/>
      <c r="G36" s="17"/>
      <c r="H36" s="17" t="s">
        <v>2</v>
      </c>
      <c r="I36" s="17"/>
      <c r="J36" s="17"/>
    </row>
    <row r="37" spans="2:10" s="13" customFormat="1" ht="15" customHeight="1" x14ac:dyDescent="0.2">
      <c r="B37" s="90" t="s">
        <v>9</v>
      </c>
      <c r="C37" s="15" t="s">
        <v>148</v>
      </c>
      <c r="D37" s="24" t="s">
        <v>327</v>
      </c>
      <c r="E37" s="58" t="s">
        <v>86</v>
      </c>
      <c r="F37" s="16"/>
      <c r="G37" s="17"/>
      <c r="H37" s="17" t="s">
        <v>2</v>
      </c>
      <c r="I37" s="17"/>
      <c r="J37" s="17"/>
    </row>
    <row r="38" spans="2:10" s="13" customFormat="1" ht="15" customHeight="1" x14ac:dyDescent="0.2">
      <c r="B38" s="90" t="s">
        <v>9</v>
      </c>
      <c r="C38" s="15" t="s">
        <v>149</v>
      </c>
      <c r="D38" s="24" t="s">
        <v>328</v>
      </c>
      <c r="E38" s="58" t="s">
        <v>86</v>
      </c>
      <c r="F38" s="16"/>
      <c r="G38" s="17"/>
      <c r="H38" s="17" t="s">
        <v>2</v>
      </c>
      <c r="I38" s="17"/>
      <c r="J38" s="17"/>
    </row>
    <row r="39" spans="2:10" s="13" customFormat="1" ht="15" customHeight="1" x14ac:dyDescent="0.2">
      <c r="B39" s="90" t="s">
        <v>9</v>
      </c>
      <c r="C39" s="32" t="s">
        <v>150</v>
      </c>
      <c r="D39" s="24" t="s">
        <v>329</v>
      </c>
      <c r="E39" s="58" t="s">
        <v>86</v>
      </c>
      <c r="F39" s="16"/>
      <c r="G39" s="17"/>
      <c r="H39" s="17" t="s">
        <v>2</v>
      </c>
      <c r="I39" s="17"/>
      <c r="J39" s="17"/>
    </row>
    <row r="40" spans="2:10" s="13" customFormat="1" ht="30.75" customHeight="1" x14ac:dyDescent="0.2">
      <c r="B40" s="90" t="s">
        <v>9</v>
      </c>
      <c r="C40" s="32" t="s">
        <v>320</v>
      </c>
      <c r="D40" s="24" t="s">
        <v>330</v>
      </c>
      <c r="E40" s="58" t="s">
        <v>86</v>
      </c>
      <c r="F40" s="16"/>
      <c r="G40" s="17"/>
      <c r="H40" s="17" t="s">
        <v>2</v>
      </c>
      <c r="I40" s="17"/>
      <c r="J40" s="17"/>
    </row>
    <row r="41" spans="2:10" s="13" customFormat="1" ht="30.75" customHeight="1" x14ac:dyDescent="0.2">
      <c r="B41" s="90" t="s">
        <v>9</v>
      </c>
      <c r="C41" s="32" t="s">
        <v>321</v>
      </c>
      <c r="D41" s="24" t="s">
        <v>331</v>
      </c>
      <c r="E41" s="58" t="s">
        <v>86</v>
      </c>
      <c r="F41" s="16"/>
      <c r="G41" s="17"/>
      <c r="H41" s="17" t="s">
        <v>2</v>
      </c>
      <c r="I41" s="17"/>
      <c r="J41" s="17"/>
    </row>
    <row r="42" spans="2:10" s="13" customFormat="1" ht="15" customHeight="1" x14ac:dyDescent="0.2">
      <c r="B42" s="90" t="s">
        <v>9</v>
      </c>
      <c r="C42" s="32" t="s">
        <v>322</v>
      </c>
      <c r="D42" s="24" t="s">
        <v>332</v>
      </c>
      <c r="E42" s="58" t="s">
        <v>86</v>
      </c>
      <c r="F42" s="16"/>
      <c r="G42" s="17"/>
      <c r="H42" s="17" t="s">
        <v>2</v>
      </c>
      <c r="I42" s="17"/>
      <c r="J42" s="17"/>
    </row>
    <row r="43" spans="2:10" s="13" customFormat="1" x14ac:dyDescent="0.2">
      <c r="B43" s="36"/>
      <c r="C43" s="107"/>
      <c r="D43" s="22"/>
      <c r="E43" s="19"/>
      <c r="F43" s="21"/>
      <c r="G43" s="63">
        <f>COUNTIF(G33:G42,"x")</f>
        <v>0</v>
      </c>
      <c r="H43" s="63">
        <f>COUNTIF(H33:H42,"x")</f>
        <v>10</v>
      </c>
      <c r="I43" s="63">
        <f>COUNTIF(I33:I42,"x")</f>
        <v>0</v>
      </c>
      <c r="J43" s="94">
        <f>IF(I43=10,"NA",G43/(10-I43))</f>
        <v>0</v>
      </c>
    </row>
    <row r="44" spans="2:10" s="13" customFormat="1" x14ac:dyDescent="0.2">
      <c r="B44" s="36"/>
      <c r="C44" s="107"/>
      <c r="D44" s="22"/>
      <c r="E44" s="19"/>
      <c r="F44" s="21"/>
      <c r="G44" s="25"/>
      <c r="H44" s="25"/>
      <c r="I44" s="25"/>
      <c r="J44" s="18"/>
    </row>
    <row r="45" spans="2:10" s="13" customFormat="1" ht="15" customHeight="1" x14ac:dyDescent="0.2">
      <c r="B45" s="90" t="s">
        <v>10</v>
      </c>
      <c r="C45" s="15" t="s">
        <v>11</v>
      </c>
      <c r="D45" s="17" t="s">
        <v>333</v>
      </c>
      <c r="E45" s="58" t="s">
        <v>86</v>
      </c>
      <c r="F45" s="23"/>
      <c r="G45" s="17"/>
      <c r="H45" s="17" t="s">
        <v>2</v>
      </c>
      <c r="I45" s="17"/>
      <c r="J45" s="43"/>
    </row>
    <row r="46" spans="2:10" s="13" customFormat="1" x14ac:dyDescent="0.2">
      <c r="B46" s="36"/>
      <c r="C46" s="20"/>
      <c r="D46" s="22"/>
      <c r="E46" s="19"/>
      <c r="F46" s="21"/>
      <c r="G46" s="82">
        <f>COUNTIF(G45:G45,"x")</f>
        <v>0</v>
      </c>
      <c r="H46" s="82">
        <f>COUNTIF(H45:H45,"x")</f>
        <v>1</v>
      </c>
      <c r="I46" s="63">
        <f>COUNTIF(I45:I45,"x")</f>
        <v>0</v>
      </c>
      <c r="J46" s="94">
        <f>IF(I46=1,"NA",G46/(1-I46))</f>
        <v>0</v>
      </c>
    </row>
    <row r="47" spans="2:10" s="13" customFormat="1" x14ac:dyDescent="0.2">
      <c r="B47" s="36"/>
      <c r="C47" s="20"/>
      <c r="D47" s="22"/>
      <c r="E47" s="19"/>
      <c r="F47" s="21"/>
      <c r="G47" s="42"/>
      <c r="H47" s="42"/>
      <c r="I47" s="22"/>
      <c r="J47" s="18"/>
    </row>
    <row r="48" spans="2:10" s="13" customFormat="1" ht="15" customHeight="1" x14ac:dyDescent="0.2">
      <c r="B48" s="90" t="s">
        <v>12</v>
      </c>
      <c r="C48" s="15" t="s">
        <v>151</v>
      </c>
      <c r="D48" s="17" t="s">
        <v>89</v>
      </c>
      <c r="E48" s="58" t="s">
        <v>86</v>
      </c>
      <c r="F48" s="88"/>
      <c r="G48" s="84"/>
      <c r="H48" s="52"/>
      <c r="I48" s="53"/>
      <c r="J48" s="54"/>
    </row>
    <row r="49" spans="2:10" s="13" customFormat="1" ht="47.25" customHeight="1" x14ac:dyDescent="0.2">
      <c r="B49" s="90" t="s">
        <v>12</v>
      </c>
      <c r="C49" s="32" t="s">
        <v>338</v>
      </c>
      <c r="D49" s="24" t="s">
        <v>343</v>
      </c>
      <c r="E49" s="58" t="s">
        <v>86</v>
      </c>
      <c r="F49" s="16"/>
      <c r="G49" s="38"/>
      <c r="H49" s="38" t="s">
        <v>2</v>
      </c>
      <c r="I49" s="38"/>
      <c r="J49" s="38"/>
    </row>
    <row r="50" spans="2:10" s="13" customFormat="1" ht="15" customHeight="1" x14ac:dyDescent="0.2">
      <c r="B50" s="90" t="s">
        <v>12</v>
      </c>
      <c r="C50" s="32" t="s">
        <v>334</v>
      </c>
      <c r="D50" s="24" t="s">
        <v>344</v>
      </c>
      <c r="E50" s="58" t="s">
        <v>86</v>
      </c>
      <c r="F50" s="16"/>
      <c r="G50" s="17"/>
      <c r="H50" s="17" t="s">
        <v>2</v>
      </c>
      <c r="I50" s="17"/>
      <c r="J50" s="17"/>
    </row>
    <row r="51" spans="2:10" s="13" customFormat="1" ht="27" x14ac:dyDescent="0.2">
      <c r="B51" s="90" t="s">
        <v>12</v>
      </c>
      <c r="C51" s="32" t="s">
        <v>152</v>
      </c>
      <c r="D51" s="24" t="s">
        <v>345</v>
      </c>
      <c r="E51" s="58" t="s">
        <v>86</v>
      </c>
      <c r="F51" s="16"/>
      <c r="G51" s="17"/>
      <c r="H51" s="17" t="s">
        <v>2</v>
      </c>
      <c r="I51" s="17"/>
      <c r="J51" s="17"/>
    </row>
    <row r="52" spans="2:10" s="13" customFormat="1" ht="34.5" customHeight="1" x14ac:dyDescent="0.2">
      <c r="B52" s="90" t="s">
        <v>12</v>
      </c>
      <c r="C52" s="32" t="s">
        <v>335</v>
      </c>
      <c r="D52" s="24" t="s">
        <v>346</v>
      </c>
      <c r="E52" s="58" t="s">
        <v>86</v>
      </c>
      <c r="F52" s="16"/>
      <c r="G52" s="17"/>
      <c r="H52" s="17" t="s">
        <v>2</v>
      </c>
      <c r="I52" s="17"/>
      <c r="J52" s="17"/>
    </row>
    <row r="53" spans="2:10" s="13" customFormat="1" ht="32" x14ac:dyDescent="0.2">
      <c r="B53" s="90" t="s">
        <v>12</v>
      </c>
      <c r="C53" s="32" t="s">
        <v>336</v>
      </c>
      <c r="D53" s="24" t="s">
        <v>347</v>
      </c>
      <c r="E53" s="58" t="s">
        <v>86</v>
      </c>
      <c r="F53" s="16"/>
      <c r="G53" s="17"/>
      <c r="H53" s="17" t="s">
        <v>2</v>
      </c>
      <c r="I53" s="17"/>
      <c r="J53" s="17"/>
    </row>
    <row r="54" spans="2:10" s="13" customFormat="1" ht="32" x14ac:dyDescent="0.2">
      <c r="B54" s="90" t="s">
        <v>12</v>
      </c>
      <c r="C54" s="32" t="s">
        <v>337</v>
      </c>
      <c r="D54" s="24" t="s">
        <v>348</v>
      </c>
      <c r="E54" s="58" t="s">
        <v>86</v>
      </c>
      <c r="F54" s="16"/>
      <c r="G54" s="17"/>
      <c r="H54" s="17" t="s">
        <v>2</v>
      </c>
      <c r="I54" s="17"/>
      <c r="J54" s="17"/>
    </row>
    <row r="55" spans="2:10" s="13" customFormat="1" ht="45.75" customHeight="1" x14ac:dyDescent="0.2">
      <c r="B55" s="90" t="s">
        <v>12</v>
      </c>
      <c r="C55" s="32" t="s">
        <v>339</v>
      </c>
      <c r="D55" s="24" t="s">
        <v>349</v>
      </c>
      <c r="E55" s="58" t="s">
        <v>86</v>
      </c>
      <c r="F55" s="16"/>
      <c r="G55" s="17"/>
      <c r="H55" s="17" t="s">
        <v>2</v>
      </c>
      <c r="I55" s="17"/>
      <c r="J55" s="17"/>
    </row>
    <row r="56" spans="2:10" s="13" customFormat="1" ht="15" customHeight="1" x14ac:dyDescent="0.2">
      <c r="B56" s="90" t="s">
        <v>12</v>
      </c>
      <c r="C56" s="15" t="s">
        <v>340</v>
      </c>
      <c r="D56" s="24" t="s">
        <v>350</v>
      </c>
      <c r="E56" s="58" t="s">
        <v>86</v>
      </c>
      <c r="F56" s="16"/>
      <c r="G56" s="17"/>
      <c r="H56" s="17" t="s">
        <v>2</v>
      </c>
      <c r="I56" s="17"/>
      <c r="J56" s="17"/>
    </row>
    <row r="57" spans="2:10" s="13" customFormat="1" ht="15" customHeight="1" x14ac:dyDescent="0.2">
      <c r="B57" s="90" t="s">
        <v>12</v>
      </c>
      <c r="C57" s="15" t="s">
        <v>341</v>
      </c>
      <c r="D57" s="24" t="s">
        <v>351</v>
      </c>
      <c r="E57" s="58" t="s">
        <v>86</v>
      </c>
      <c r="F57" s="16"/>
      <c r="G57" s="17"/>
      <c r="H57" s="17" t="s">
        <v>2</v>
      </c>
      <c r="I57" s="17"/>
      <c r="J57" s="17"/>
    </row>
    <row r="58" spans="2:10" s="13" customFormat="1" ht="15" customHeight="1" x14ac:dyDescent="0.2">
      <c r="B58" s="90" t="s">
        <v>12</v>
      </c>
      <c r="C58" s="15" t="s">
        <v>342</v>
      </c>
      <c r="D58" s="24" t="s">
        <v>352</v>
      </c>
      <c r="E58" s="58" t="s">
        <v>86</v>
      </c>
      <c r="F58" s="16"/>
      <c r="G58" s="17"/>
      <c r="H58" s="17" t="s">
        <v>2</v>
      </c>
      <c r="I58" s="17"/>
      <c r="J58" s="17"/>
    </row>
    <row r="59" spans="2:10" s="13" customFormat="1" x14ac:dyDescent="0.2">
      <c r="B59" s="36"/>
      <c r="C59" s="20"/>
      <c r="D59" s="22"/>
      <c r="E59" s="19"/>
      <c r="F59" s="21"/>
      <c r="G59" s="63">
        <f>COUNTIF(G49:G58,"x")</f>
        <v>0</v>
      </c>
      <c r="H59" s="63">
        <f>COUNTIF(H49:H58,"x")</f>
        <v>10</v>
      </c>
      <c r="I59" s="63">
        <f>COUNTIF(I49:I58,"x")</f>
        <v>0</v>
      </c>
      <c r="J59" s="94">
        <f>IF(I59=10,"NA",G59/(10-I59))</f>
        <v>0</v>
      </c>
    </row>
    <row r="60" spans="2:10" s="13" customFormat="1" x14ac:dyDescent="0.2">
      <c r="B60" s="36"/>
      <c r="C60" s="20"/>
      <c r="D60" s="22"/>
      <c r="E60" s="19"/>
      <c r="F60" s="21"/>
      <c r="G60" s="25"/>
      <c r="H60" s="25"/>
      <c r="I60" s="22"/>
      <c r="J60" s="18"/>
    </row>
    <row r="61" spans="2:10" s="13" customFormat="1" ht="16" x14ac:dyDescent="0.2">
      <c r="B61" s="90" t="s">
        <v>13</v>
      </c>
      <c r="C61" s="15" t="s">
        <v>14</v>
      </c>
      <c r="D61" s="17" t="s">
        <v>90</v>
      </c>
      <c r="E61" s="14"/>
      <c r="F61" s="59" t="s">
        <v>87</v>
      </c>
      <c r="G61" s="17"/>
      <c r="H61" s="17" t="s">
        <v>2</v>
      </c>
      <c r="I61" s="17"/>
      <c r="J61" s="43"/>
    </row>
    <row r="62" spans="2:10" s="13" customFormat="1" x14ac:dyDescent="0.2">
      <c r="B62" s="36"/>
      <c r="C62" s="20"/>
      <c r="D62" s="22"/>
      <c r="E62" s="19"/>
      <c r="F62" s="21"/>
      <c r="G62" s="63">
        <f>COUNTIF(G61:G61,"x")</f>
        <v>0</v>
      </c>
      <c r="H62" s="63">
        <f>COUNTIF(H61:H61,"x")</f>
        <v>1</v>
      </c>
      <c r="I62" s="63">
        <f>COUNTIF(I61:I61,"x")</f>
        <v>0</v>
      </c>
      <c r="J62" s="94">
        <f>IF(I62=1,"NA",G62/(1-I62))</f>
        <v>0</v>
      </c>
    </row>
    <row r="63" spans="2:10" s="13" customFormat="1" x14ac:dyDescent="0.2">
      <c r="B63" s="36"/>
      <c r="C63" s="20"/>
      <c r="D63" s="22"/>
      <c r="E63" s="19"/>
      <c r="F63" s="21"/>
      <c r="G63" s="25"/>
      <c r="H63" s="25"/>
      <c r="I63" s="22"/>
      <c r="J63" s="18"/>
    </row>
    <row r="64" spans="2:10" s="13" customFormat="1" ht="32" x14ac:dyDescent="0.2">
      <c r="B64" s="90" t="s">
        <v>15</v>
      </c>
      <c r="C64" s="15" t="s">
        <v>353</v>
      </c>
      <c r="D64" s="17" t="s">
        <v>90</v>
      </c>
      <c r="E64" s="58" t="s">
        <v>86</v>
      </c>
      <c r="F64" s="16"/>
      <c r="G64" s="17"/>
      <c r="H64" s="17" t="s">
        <v>2</v>
      </c>
      <c r="I64" s="17"/>
      <c r="J64" s="43"/>
    </row>
    <row r="65" spans="2:10" s="13" customFormat="1" x14ac:dyDescent="0.2">
      <c r="B65" s="36"/>
      <c r="C65" s="20"/>
      <c r="D65" s="22"/>
      <c r="E65" s="19"/>
      <c r="F65" s="21"/>
      <c r="G65" s="63">
        <f>COUNTIF(G64:G64,"x")</f>
        <v>0</v>
      </c>
      <c r="H65" s="63">
        <f>COUNTIF(H64:H64,"x")</f>
        <v>1</v>
      </c>
      <c r="I65" s="63">
        <f>COUNTIF(I64:I64,"x")</f>
        <v>0</v>
      </c>
      <c r="J65" s="94">
        <f>IF(I65=1,"NA",G65/(1-I65))</f>
        <v>0</v>
      </c>
    </row>
    <row r="66" spans="2:10" s="13" customFormat="1" x14ac:dyDescent="0.2">
      <c r="B66" s="36"/>
      <c r="C66" s="20"/>
      <c r="D66" s="22"/>
      <c r="E66" s="19"/>
      <c r="F66" s="21"/>
      <c r="G66" s="25"/>
      <c r="H66" s="25"/>
      <c r="I66" s="22"/>
      <c r="J66" s="18"/>
    </row>
    <row r="67" spans="2:10" s="13" customFormat="1" ht="48" x14ac:dyDescent="0.2">
      <c r="B67" s="90" t="s">
        <v>16</v>
      </c>
      <c r="C67" s="15" t="s">
        <v>153</v>
      </c>
      <c r="D67" s="17" t="s">
        <v>90</v>
      </c>
      <c r="E67" s="58" t="s">
        <v>86</v>
      </c>
      <c r="F67" s="16"/>
      <c r="G67" s="17"/>
      <c r="H67" s="17" t="s">
        <v>2</v>
      </c>
      <c r="I67" s="17"/>
      <c r="J67" s="43"/>
    </row>
    <row r="68" spans="2:10" s="13" customFormat="1" x14ac:dyDescent="0.2">
      <c r="B68" s="36"/>
      <c r="C68" s="20"/>
      <c r="D68" s="22"/>
      <c r="E68" s="19"/>
      <c r="F68" s="21"/>
      <c r="G68" s="63">
        <f>COUNTIF(G67:G67,"x")</f>
        <v>0</v>
      </c>
      <c r="H68" s="63">
        <f>COUNTIF(H67:H67,"x")</f>
        <v>1</v>
      </c>
      <c r="I68" s="63">
        <f>COUNTIF(I67:I67,"x")</f>
        <v>0</v>
      </c>
      <c r="J68" s="94">
        <f>IF(I68=1,"NA",G68/(1-I68))</f>
        <v>0</v>
      </c>
    </row>
    <row r="69" spans="2:10" s="13" customFormat="1" x14ac:dyDescent="0.2">
      <c r="B69" s="36"/>
      <c r="C69" s="20"/>
      <c r="D69" s="22"/>
      <c r="E69" s="19"/>
      <c r="F69" s="21"/>
      <c r="G69" s="25"/>
      <c r="H69" s="25"/>
      <c r="I69" s="22"/>
      <c r="J69" s="18"/>
    </row>
    <row r="70" spans="2:10" s="13" customFormat="1" ht="15" customHeight="1" x14ac:dyDescent="0.2">
      <c r="B70" s="51">
        <v>3.3</v>
      </c>
      <c r="C70" s="116" t="s">
        <v>17</v>
      </c>
      <c r="D70" s="116"/>
      <c r="E70" s="116"/>
      <c r="F70" s="116"/>
      <c r="G70" s="116"/>
      <c r="H70" s="116"/>
      <c r="I70" s="116"/>
      <c r="J70" s="93">
        <f>AVERAGE(J72,J84,J89)</f>
        <v>0</v>
      </c>
    </row>
    <row r="71" spans="2:10" s="13" customFormat="1" ht="32" x14ac:dyDescent="0.2">
      <c r="B71" s="90" t="s">
        <v>18</v>
      </c>
      <c r="C71" s="15" t="s">
        <v>19</v>
      </c>
      <c r="D71" s="17" t="s">
        <v>91</v>
      </c>
      <c r="E71" s="58" t="s">
        <v>86</v>
      </c>
      <c r="F71" s="16"/>
      <c r="G71" s="17"/>
      <c r="H71" s="17" t="s">
        <v>2</v>
      </c>
      <c r="I71" s="17"/>
      <c r="J71" s="43"/>
    </row>
    <row r="72" spans="2:10" s="13" customFormat="1" x14ac:dyDescent="0.2">
      <c r="B72" s="36"/>
      <c r="C72" s="20"/>
      <c r="D72" s="22"/>
      <c r="E72" s="19"/>
      <c r="F72" s="21"/>
      <c r="G72" s="82">
        <f>COUNTIF(G71:G71,"x")</f>
        <v>0</v>
      </c>
      <c r="H72" s="82">
        <f>COUNTIF(H71:H71,"x")</f>
        <v>1</v>
      </c>
      <c r="I72" s="63">
        <f>COUNTIF(I71:I71,"x")</f>
        <v>0</v>
      </c>
      <c r="J72" s="94">
        <f>IF(I72=1,"NA",G72/(1-I72))</f>
        <v>0</v>
      </c>
    </row>
    <row r="73" spans="2:10" s="13" customFormat="1" x14ac:dyDescent="0.2">
      <c r="B73" s="36"/>
      <c r="C73" s="20"/>
      <c r="D73" s="22"/>
      <c r="E73" s="19"/>
      <c r="F73" s="21"/>
      <c r="G73" s="42"/>
      <c r="H73" s="42"/>
      <c r="I73" s="22"/>
      <c r="J73" s="18"/>
    </row>
    <row r="74" spans="2:10" s="13" customFormat="1" ht="32" x14ac:dyDescent="0.2">
      <c r="B74" s="90" t="s">
        <v>20</v>
      </c>
      <c r="C74" s="15" t="s">
        <v>154</v>
      </c>
      <c r="D74" s="17" t="s">
        <v>91</v>
      </c>
      <c r="E74" s="58" t="s">
        <v>86</v>
      </c>
      <c r="F74" s="88"/>
      <c r="G74" s="84"/>
      <c r="H74" s="52"/>
      <c r="I74" s="53"/>
      <c r="J74" s="54"/>
    </row>
    <row r="75" spans="2:10" s="13" customFormat="1" ht="48" x14ac:dyDescent="0.2">
      <c r="B75" s="90" t="s">
        <v>20</v>
      </c>
      <c r="C75" s="15" t="s">
        <v>155</v>
      </c>
      <c r="D75" s="24" t="s">
        <v>354</v>
      </c>
      <c r="E75" s="58" t="s">
        <v>86</v>
      </c>
      <c r="F75" s="16"/>
      <c r="G75" s="38"/>
      <c r="H75" s="38" t="s">
        <v>2</v>
      </c>
      <c r="I75" s="38"/>
      <c r="J75" s="38"/>
    </row>
    <row r="76" spans="2:10" s="13" customFormat="1" ht="32" x14ac:dyDescent="0.2">
      <c r="B76" s="90" t="s">
        <v>20</v>
      </c>
      <c r="C76" s="15" t="s">
        <v>156</v>
      </c>
      <c r="D76" s="24" t="s">
        <v>355</v>
      </c>
      <c r="E76" s="58" t="s">
        <v>86</v>
      </c>
      <c r="F76" s="16"/>
      <c r="G76" s="17"/>
      <c r="H76" s="17" t="s">
        <v>2</v>
      </c>
      <c r="I76" s="17"/>
      <c r="J76" s="17"/>
    </row>
    <row r="77" spans="2:10" s="13" customFormat="1" ht="16.5" customHeight="1" x14ac:dyDescent="0.2">
      <c r="B77" s="90" t="s">
        <v>20</v>
      </c>
      <c r="C77" s="15" t="s">
        <v>157</v>
      </c>
      <c r="D77" s="24" t="s">
        <v>356</v>
      </c>
      <c r="E77" s="58" t="s">
        <v>86</v>
      </c>
      <c r="F77" s="16"/>
      <c r="G77" s="17"/>
      <c r="H77" s="17" t="s">
        <v>2</v>
      </c>
      <c r="I77" s="17"/>
      <c r="J77" s="17"/>
    </row>
    <row r="78" spans="2:10" s="13" customFormat="1" ht="32" x14ac:dyDescent="0.2">
      <c r="B78" s="90" t="s">
        <v>20</v>
      </c>
      <c r="C78" s="15" t="s">
        <v>158</v>
      </c>
      <c r="D78" s="24" t="s">
        <v>357</v>
      </c>
      <c r="E78" s="58" t="s">
        <v>86</v>
      </c>
      <c r="F78" s="16"/>
      <c r="G78" s="17"/>
      <c r="H78" s="17" t="s">
        <v>2</v>
      </c>
      <c r="I78" s="17"/>
      <c r="J78" s="17"/>
    </row>
    <row r="79" spans="2:10" s="13" customFormat="1" ht="32" x14ac:dyDescent="0.2">
      <c r="B79" s="90" t="s">
        <v>20</v>
      </c>
      <c r="C79" s="15" t="s">
        <v>159</v>
      </c>
      <c r="D79" s="24" t="s">
        <v>358</v>
      </c>
      <c r="E79" s="58" t="s">
        <v>86</v>
      </c>
      <c r="F79" s="16"/>
      <c r="G79" s="17"/>
      <c r="H79" s="17" t="s">
        <v>2</v>
      </c>
      <c r="I79" s="17"/>
      <c r="J79" s="17"/>
    </row>
    <row r="80" spans="2:10" s="13" customFormat="1" ht="32" x14ac:dyDescent="0.2">
      <c r="B80" s="90" t="s">
        <v>20</v>
      </c>
      <c r="C80" s="15" t="s">
        <v>160</v>
      </c>
      <c r="D80" s="24" t="s">
        <v>359</v>
      </c>
      <c r="E80" s="58" t="s">
        <v>86</v>
      </c>
      <c r="F80" s="16"/>
      <c r="G80" s="17"/>
      <c r="H80" s="17" t="s">
        <v>2</v>
      </c>
      <c r="I80" s="17"/>
      <c r="J80" s="17"/>
    </row>
    <row r="81" spans="2:10" s="13" customFormat="1" ht="31.5" customHeight="1" x14ac:dyDescent="0.2">
      <c r="B81" s="90" t="s">
        <v>20</v>
      </c>
      <c r="C81" s="15" t="s">
        <v>162</v>
      </c>
      <c r="D81" s="24" t="s">
        <v>360</v>
      </c>
      <c r="E81" s="58" t="s">
        <v>86</v>
      </c>
      <c r="F81" s="16"/>
      <c r="G81" s="17"/>
      <c r="H81" s="17" t="s">
        <v>2</v>
      </c>
      <c r="I81" s="17"/>
      <c r="J81" s="17"/>
    </row>
    <row r="82" spans="2:10" s="13" customFormat="1" ht="49.5" customHeight="1" x14ac:dyDescent="0.2">
      <c r="B82" s="90" t="s">
        <v>20</v>
      </c>
      <c r="C82" s="15" t="s">
        <v>363</v>
      </c>
      <c r="D82" s="24" t="s">
        <v>361</v>
      </c>
      <c r="E82" s="58" t="s">
        <v>86</v>
      </c>
      <c r="F82" s="16"/>
      <c r="G82" s="17"/>
      <c r="H82" s="17" t="s">
        <v>2</v>
      </c>
      <c r="I82" s="17"/>
      <c r="J82" s="17"/>
    </row>
    <row r="83" spans="2:10" s="13" customFormat="1" ht="33" customHeight="1" x14ac:dyDescent="0.2">
      <c r="B83" s="90" t="s">
        <v>20</v>
      </c>
      <c r="C83" s="15" t="s">
        <v>161</v>
      </c>
      <c r="D83" s="24" t="s">
        <v>362</v>
      </c>
      <c r="E83" s="58" t="s">
        <v>86</v>
      </c>
      <c r="F83" s="16"/>
      <c r="G83" s="17"/>
      <c r="H83" s="17" t="s">
        <v>2</v>
      </c>
      <c r="I83" s="17"/>
      <c r="J83" s="17"/>
    </row>
    <row r="84" spans="2:10" s="13" customFormat="1" x14ac:dyDescent="0.2">
      <c r="B84" s="36"/>
      <c r="C84" s="20"/>
      <c r="D84" s="22"/>
      <c r="E84" s="19"/>
      <c r="F84" s="21"/>
      <c r="G84" s="82">
        <f>COUNTIF(G75:G83,"x")</f>
        <v>0</v>
      </c>
      <c r="H84" s="82">
        <f>COUNTIF(H75:H83,"x")</f>
        <v>9</v>
      </c>
      <c r="I84" s="63">
        <f>COUNTIF(I75:I83,"x")</f>
        <v>0</v>
      </c>
      <c r="J84" s="94">
        <f>IF(I84=9,"NA",G84/(9-I84))</f>
        <v>0</v>
      </c>
    </row>
    <row r="85" spans="2:10" s="13" customFormat="1" x14ac:dyDescent="0.2">
      <c r="B85" s="36"/>
      <c r="C85" s="20"/>
      <c r="D85" s="22"/>
      <c r="E85" s="19"/>
      <c r="F85" s="21"/>
      <c r="G85" s="42"/>
      <c r="H85" s="42"/>
      <c r="I85" s="22"/>
      <c r="J85" s="18"/>
    </row>
    <row r="86" spans="2:10" s="13" customFormat="1" ht="32" x14ac:dyDescent="0.2">
      <c r="B86" s="90" t="s">
        <v>21</v>
      </c>
      <c r="C86" s="15" t="s">
        <v>163</v>
      </c>
      <c r="D86" s="17" t="s">
        <v>92</v>
      </c>
      <c r="E86" s="58" t="s">
        <v>86</v>
      </c>
      <c r="F86" s="88"/>
      <c r="G86" s="84"/>
      <c r="H86" s="52"/>
      <c r="I86" s="53"/>
      <c r="J86" s="54"/>
    </row>
    <row r="87" spans="2:10" s="13" customFormat="1" ht="27" x14ac:dyDescent="0.2">
      <c r="B87" s="90" t="s">
        <v>21</v>
      </c>
      <c r="C87" s="32" t="s">
        <v>164</v>
      </c>
      <c r="D87" s="24" t="s">
        <v>364</v>
      </c>
      <c r="E87" s="58" t="s">
        <v>86</v>
      </c>
      <c r="F87" s="16"/>
      <c r="G87" s="38"/>
      <c r="H87" s="38" t="s">
        <v>2</v>
      </c>
      <c r="I87" s="38"/>
      <c r="J87" s="38"/>
    </row>
    <row r="88" spans="2:10" s="13" customFormat="1" ht="15.75" customHeight="1" x14ac:dyDescent="0.2">
      <c r="B88" s="90" t="s">
        <v>21</v>
      </c>
      <c r="C88" s="15" t="s">
        <v>165</v>
      </c>
      <c r="D88" s="24" t="s">
        <v>365</v>
      </c>
      <c r="E88" s="58" t="s">
        <v>86</v>
      </c>
      <c r="F88" s="16"/>
      <c r="G88" s="17"/>
      <c r="H88" s="17" t="s">
        <v>2</v>
      </c>
      <c r="I88" s="17"/>
      <c r="J88" s="17"/>
    </row>
    <row r="89" spans="2:10" s="13" customFormat="1" x14ac:dyDescent="0.2">
      <c r="B89" s="36"/>
      <c r="C89" s="20"/>
      <c r="D89" s="22"/>
      <c r="E89" s="19"/>
      <c r="F89" s="21"/>
      <c r="G89" s="63">
        <f>COUNTIF(G87:G88,"x")</f>
        <v>0</v>
      </c>
      <c r="H89" s="63">
        <f>COUNTIF(H87:H88,"x")</f>
        <v>2</v>
      </c>
      <c r="I89" s="63">
        <f>COUNTIF(I87:I88,"x")</f>
        <v>0</v>
      </c>
      <c r="J89" s="94">
        <f>IF(I89=2,"NA",G89/(2-I89))</f>
        <v>0</v>
      </c>
    </row>
    <row r="90" spans="2:10" s="13" customFormat="1" x14ac:dyDescent="0.2">
      <c r="B90" s="36"/>
      <c r="C90" s="20"/>
      <c r="D90" s="22"/>
      <c r="E90" s="19"/>
      <c r="F90" s="21"/>
      <c r="G90" s="25"/>
      <c r="H90" s="25"/>
      <c r="I90" s="22"/>
      <c r="J90" s="18"/>
    </row>
    <row r="91" spans="2:10" s="13" customFormat="1" ht="15" customHeight="1" x14ac:dyDescent="0.2">
      <c r="B91" s="51">
        <v>3.4</v>
      </c>
      <c r="C91" s="116" t="s">
        <v>22</v>
      </c>
      <c r="D91" s="116"/>
      <c r="E91" s="116"/>
      <c r="F91" s="116"/>
      <c r="G91" s="116"/>
      <c r="H91" s="116"/>
      <c r="I91" s="116"/>
      <c r="J91" s="93">
        <f>AVERAGE(J93,J101)</f>
        <v>0</v>
      </c>
    </row>
    <row r="92" spans="2:10" s="13" customFormat="1" ht="32" x14ac:dyDescent="0.2">
      <c r="B92" s="90" t="s">
        <v>23</v>
      </c>
      <c r="C92" s="15" t="s">
        <v>166</v>
      </c>
      <c r="D92" s="60" t="s">
        <v>93</v>
      </c>
      <c r="E92" s="58" t="s">
        <v>86</v>
      </c>
      <c r="F92" s="16"/>
      <c r="G92" s="17"/>
      <c r="H92" s="17" t="s">
        <v>2</v>
      </c>
      <c r="I92" s="17"/>
      <c r="J92" s="43"/>
    </row>
    <row r="93" spans="2:10" s="13" customFormat="1" x14ac:dyDescent="0.2">
      <c r="B93" s="36"/>
      <c r="C93" s="20"/>
      <c r="D93" s="22"/>
      <c r="E93" s="19"/>
      <c r="F93" s="21"/>
      <c r="G93" s="82">
        <f>COUNTIF(G92:G92,"x")</f>
        <v>0</v>
      </c>
      <c r="H93" s="82">
        <f>COUNTIF(H92:H92,"x")</f>
        <v>1</v>
      </c>
      <c r="I93" s="86">
        <f>COUNTIF(I92:I92,"x")</f>
        <v>0</v>
      </c>
      <c r="J93" s="94">
        <f>IF(I93=1,"NA",G93/(1-I93))</f>
        <v>0</v>
      </c>
    </row>
    <row r="94" spans="2:10" s="13" customFormat="1" x14ac:dyDescent="0.2">
      <c r="B94" s="36"/>
      <c r="C94" s="20"/>
      <c r="D94" s="22"/>
      <c r="E94" s="19"/>
      <c r="F94" s="21"/>
      <c r="G94" s="42"/>
      <c r="H94" s="42"/>
      <c r="I94" s="22"/>
      <c r="J94" s="18"/>
    </row>
    <row r="95" spans="2:10" s="13" customFormat="1" ht="32" x14ac:dyDescent="0.2">
      <c r="B95" s="90" t="s">
        <v>24</v>
      </c>
      <c r="C95" s="15" t="s">
        <v>167</v>
      </c>
      <c r="D95" s="60" t="s">
        <v>93</v>
      </c>
      <c r="E95" s="58" t="s">
        <v>86</v>
      </c>
      <c r="F95" s="88"/>
      <c r="G95" s="84"/>
      <c r="H95" s="52"/>
      <c r="I95" s="53"/>
      <c r="J95" s="54"/>
    </row>
    <row r="96" spans="2:10" s="13" customFormat="1" ht="27" x14ac:dyDescent="0.2">
      <c r="B96" s="90" t="s">
        <v>24</v>
      </c>
      <c r="C96" s="32" t="s">
        <v>168</v>
      </c>
      <c r="D96" s="24" t="s">
        <v>366</v>
      </c>
      <c r="E96" s="58" t="s">
        <v>86</v>
      </c>
      <c r="F96" s="16"/>
      <c r="G96" s="38"/>
      <c r="H96" s="38" t="s">
        <v>2</v>
      </c>
      <c r="I96" s="38"/>
      <c r="J96" s="38"/>
    </row>
    <row r="97" spans="2:10" s="13" customFormat="1" ht="15" customHeight="1" x14ac:dyDescent="0.2">
      <c r="B97" s="90" t="s">
        <v>24</v>
      </c>
      <c r="C97" s="15" t="s">
        <v>169</v>
      </c>
      <c r="D97" s="24" t="s">
        <v>367</v>
      </c>
      <c r="E97" s="58" t="s">
        <v>86</v>
      </c>
      <c r="F97" s="16"/>
      <c r="G97" s="17"/>
      <c r="H97" s="38" t="s">
        <v>2</v>
      </c>
      <c r="I97" s="38"/>
      <c r="J97" s="17"/>
    </row>
    <row r="98" spans="2:10" s="13" customFormat="1" ht="15" customHeight="1" x14ac:dyDescent="0.2">
      <c r="B98" s="90" t="s">
        <v>24</v>
      </c>
      <c r="C98" s="15" t="s">
        <v>170</v>
      </c>
      <c r="D98" s="24" t="s">
        <v>368</v>
      </c>
      <c r="E98" s="58" t="s">
        <v>86</v>
      </c>
      <c r="F98" s="16"/>
      <c r="G98" s="17"/>
      <c r="H98" s="38" t="s">
        <v>2</v>
      </c>
      <c r="I98" s="38"/>
      <c r="J98" s="17"/>
    </row>
    <row r="99" spans="2:10" s="13" customFormat="1" ht="15" customHeight="1" x14ac:dyDescent="0.2">
      <c r="B99" s="90" t="s">
        <v>24</v>
      </c>
      <c r="C99" s="15" t="s">
        <v>171</v>
      </c>
      <c r="D99" s="24" t="s">
        <v>369</v>
      </c>
      <c r="E99" s="58" t="s">
        <v>86</v>
      </c>
      <c r="F99" s="16"/>
      <c r="G99" s="17"/>
      <c r="H99" s="38" t="s">
        <v>2</v>
      </c>
      <c r="I99" s="38"/>
      <c r="J99" s="17"/>
    </row>
    <row r="100" spans="2:10" s="13" customFormat="1" ht="15" customHeight="1" x14ac:dyDescent="0.2">
      <c r="B100" s="90" t="s">
        <v>24</v>
      </c>
      <c r="C100" s="15" t="s">
        <v>172</v>
      </c>
      <c r="D100" s="24" t="s">
        <v>370</v>
      </c>
      <c r="E100" s="58" t="s">
        <v>86</v>
      </c>
      <c r="F100" s="16"/>
      <c r="G100" s="17"/>
      <c r="H100" s="38" t="s">
        <v>2</v>
      </c>
      <c r="I100" s="38"/>
      <c r="J100" s="17"/>
    </row>
    <row r="101" spans="2:10" s="13" customFormat="1" x14ac:dyDescent="0.2">
      <c r="B101" s="36"/>
      <c r="C101" s="20"/>
      <c r="D101" s="22"/>
      <c r="E101" s="19"/>
      <c r="F101" s="21"/>
      <c r="G101" s="63">
        <f>COUNTIF(G96:G100,"x")</f>
        <v>0</v>
      </c>
      <c r="H101" s="63">
        <f>COUNTIF(H96:H100,"x")</f>
        <v>5</v>
      </c>
      <c r="I101" s="63">
        <f>COUNTIF(I96:I100,"x")</f>
        <v>0</v>
      </c>
      <c r="J101" s="94">
        <f>IF(I101=5,"NA",G101/(5-I101))</f>
        <v>0</v>
      </c>
    </row>
    <row r="102" spans="2:10" s="13" customFormat="1" x14ac:dyDescent="0.2">
      <c r="B102" s="36"/>
      <c r="C102" s="20"/>
      <c r="D102" s="22"/>
      <c r="E102" s="19"/>
      <c r="F102" s="21"/>
      <c r="G102" s="25"/>
      <c r="H102" s="25"/>
      <c r="I102" s="22"/>
      <c r="J102" s="18"/>
    </row>
    <row r="103" spans="2:10" s="13" customFormat="1" ht="15" customHeight="1" x14ac:dyDescent="0.2">
      <c r="B103" s="51">
        <v>3.5</v>
      </c>
      <c r="C103" s="116" t="s">
        <v>25</v>
      </c>
      <c r="D103" s="116"/>
      <c r="E103" s="116"/>
      <c r="F103" s="116"/>
      <c r="G103" s="116"/>
      <c r="H103" s="116"/>
      <c r="I103" s="116"/>
      <c r="J103" s="93">
        <f>AVERAGE(J105,J116,J119,J122)</f>
        <v>0</v>
      </c>
    </row>
    <row r="104" spans="2:10" s="13" customFormat="1" ht="27" x14ac:dyDescent="0.2">
      <c r="B104" s="91" t="s">
        <v>26</v>
      </c>
      <c r="C104" s="108" t="s">
        <v>27</v>
      </c>
      <c r="D104" s="38" t="s">
        <v>94</v>
      </c>
      <c r="E104" s="62" t="s">
        <v>86</v>
      </c>
      <c r="F104" s="39"/>
      <c r="G104" s="38"/>
      <c r="H104" s="38" t="s">
        <v>2</v>
      </c>
      <c r="I104" s="38"/>
      <c r="J104" s="43"/>
    </row>
    <row r="105" spans="2:10" s="13" customFormat="1" x14ac:dyDescent="0.2">
      <c r="B105" s="36"/>
      <c r="C105" s="20"/>
      <c r="D105" s="22"/>
      <c r="E105" s="19"/>
      <c r="F105" s="21"/>
      <c r="G105" s="63">
        <f>COUNTIF(G104:G104,"x")</f>
        <v>0</v>
      </c>
      <c r="H105" s="63">
        <f>COUNTIF(H104:H104,"x")</f>
        <v>1</v>
      </c>
      <c r="I105" s="63">
        <f>COUNTIF(I104:I104,"x")</f>
        <v>0</v>
      </c>
      <c r="J105" s="94">
        <f>IF(I105=1,"NA",G105/(1-I105))</f>
        <v>0</v>
      </c>
    </row>
    <row r="106" spans="2:10" s="13" customFormat="1" x14ac:dyDescent="0.2">
      <c r="B106" s="36"/>
      <c r="C106" s="20"/>
      <c r="D106" s="22"/>
      <c r="E106" s="19"/>
      <c r="F106" s="21"/>
      <c r="G106" s="25"/>
      <c r="H106" s="25"/>
      <c r="I106" s="22"/>
      <c r="J106" s="18"/>
    </row>
    <row r="107" spans="2:10" s="13" customFormat="1" ht="32" x14ac:dyDescent="0.2">
      <c r="B107" s="90" t="s">
        <v>28</v>
      </c>
      <c r="C107" s="15" t="s">
        <v>181</v>
      </c>
      <c r="D107" s="17" t="s">
        <v>94</v>
      </c>
      <c r="E107" s="58" t="s">
        <v>86</v>
      </c>
      <c r="F107" s="88"/>
      <c r="G107" s="84"/>
      <c r="H107" s="52"/>
      <c r="I107" s="53"/>
      <c r="J107" s="54"/>
    </row>
    <row r="108" spans="2:10" s="13" customFormat="1" ht="34" customHeight="1" x14ac:dyDescent="0.2">
      <c r="B108" s="90" t="s">
        <v>28</v>
      </c>
      <c r="C108" s="15" t="s">
        <v>180</v>
      </c>
      <c r="D108" s="24" t="s">
        <v>371</v>
      </c>
      <c r="E108" s="58" t="s">
        <v>86</v>
      </c>
      <c r="F108" s="16"/>
      <c r="G108" s="38"/>
      <c r="H108" s="38" t="s">
        <v>2</v>
      </c>
      <c r="I108" s="38"/>
      <c r="J108" s="38"/>
    </row>
    <row r="109" spans="2:10" s="13" customFormat="1" ht="15" customHeight="1" x14ac:dyDescent="0.2">
      <c r="B109" s="90" t="s">
        <v>28</v>
      </c>
      <c r="C109" s="15" t="s">
        <v>179</v>
      </c>
      <c r="D109" s="24" t="s">
        <v>372</v>
      </c>
      <c r="E109" s="58" t="s">
        <v>86</v>
      </c>
      <c r="F109" s="16"/>
      <c r="G109" s="17"/>
      <c r="H109" s="17" t="s">
        <v>2</v>
      </c>
      <c r="I109" s="17"/>
      <c r="J109" s="17"/>
    </row>
    <row r="110" spans="2:10" s="13" customFormat="1" ht="36" customHeight="1" x14ac:dyDescent="0.2">
      <c r="B110" s="90" t="s">
        <v>28</v>
      </c>
      <c r="C110" s="15" t="s">
        <v>178</v>
      </c>
      <c r="D110" s="24" t="s">
        <v>373</v>
      </c>
      <c r="E110" s="58" t="s">
        <v>86</v>
      </c>
      <c r="F110" s="16"/>
      <c r="G110" s="17"/>
      <c r="H110" s="17" t="s">
        <v>2</v>
      </c>
      <c r="I110" s="17"/>
      <c r="J110" s="17"/>
    </row>
    <row r="111" spans="2:10" s="13" customFormat="1" ht="32" x14ac:dyDescent="0.2">
      <c r="B111" s="90" t="s">
        <v>28</v>
      </c>
      <c r="C111" s="15" t="s">
        <v>177</v>
      </c>
      <c r="D111" s="24" t="s">
        <v>374</v>
      </c>
      <c r="E111" s="58" t="s">
        <v>86</v>
      </c>
      <c r="F111" s="16"/>
      <c r="G111" s="17"/>
      <c r="H111" s="17" t="s">
        <v>2</v>
      </c>
      <c r="I111" s="17"/>
      <c r="J111" s="17"/>
    </row>
    <row r="112" spans="2:10" s="13" customFormat="1" ht="48" x14ac:dyDescent="0.2">
      <c r="B112" s="90" t="s">
        <v>28</v>
      </c>
      <c r="C112" s="15" t="s">
        <v>176</v>
      </c>
      <c r="D112" s="24" t="s">
        <v>375</v>
      </c>
      <c r="E112" s="58" t="s">
        <v>86</v>
      </c>
      <c r="F112" s="16"/>
      <c r="G112" s="17"/>
      <c r="H112" s="17" t="s">
        <v>2</v>
      </c>
      <c r="I112" s="17"/>
      <c r="J112" s="17"/>
    </row>
    <row r="113" spans="2:10" s="13" customFormat="1" ht="32" x14ac:dyDescent="0.2">
      <c r="B113" s="90" t="s">
        <v>28</v>
      </c>
      <c r="C113" s="15" t="s">
        <v>175</v>
      </c>
      <c r="D113" s="24" t="s">
        <v>376</v>
      </c>
      <c r="E113" s="58" t="s">
        <v>86</v>
      </c>
      <c r="F113" s="16"/>
      <c r="G113" s="17"/>
      <c r="H113" s="17" t="s">
        <v>2</v>
      </c>
      <c r="I113" s="17"/>
      <c r="J113" s="17"/>
    </row>
    <row r="114" spans="2:10" s="13" customFormat="1" ht="46.5" customHeight="1" x14ac:dyDescent="0.2">
      <c r="B114" s="90" t="s">
        <v>28</v>
      </c>
      <c r="C114" s="32" t="s">
        <v>174</v>
      </c>
      <c r="D114" s="24" t="s">
        <v>377</v>
      </c>
      <c r="E114" s="58" t="s">
        <v>86</v>
      </c>
      <c r="F114" s="16"/>
      <c r="G114" s="17"/>
      <c r="H114" s="17" t="s">
        <v>2</v>
      </c>
      <c r="I114" s="17"/>
      <c r="J114" s="17"/>
    </row>
    <row r="115" spans="2:10" s="13" customFormat="1" ht="32" x14ac:dyDescent="0.2">
      <c r="B115" s="90" t="s">
        <v>28</v>
      </c>
      <c r="C115" s="15" t="s">
        <v>173</v>
      </c>
      <c r="D115" s="24" t="s">
        <v>378</v>
      </c>
      <c r="E115" s="58" t="s">
        <v>86</v>
      </c>
      <c r="F115" s="16"/>
      <c r="G115" s="17"/>
      <c r="H115" s="17" t="s">
        <v>2</v>
      </c>
      <c r="I115" s="17"/>
      <c r="J115" s="17"/>
    </row>
    <row r="116" spans="2:10" s="13" customFormat="1" x14ac:dyDescent="0.2">
      <c r="B116" s="36"/>
      <c r="C116" s="20"/>
      <c r="D116" s="22"/>
      <c r="E116" s="19"/>
      <c r="F116" s="21"/>
      <c r="G116" s="63">
        <f>COUNTIF(G108:G115,"x")</f>
        <v>0</v>
      </c>
      <c r="H116" s="63">
        <f>COUNTIF(H108:H115,"x")</f>
        <v>8</v>
      </c>
      <c r="I116" s="63">
        <f>COUNTIF(I108:I115,"x")</f>
        <v>0</v>
      </c>
      <c r="J116" s="94">
        <f>IF(I116=8,"NA",G116/(8-I116))</f>
        <v>0</v>
      </c>
    </row>
    <row r="117" spans="2:10" s="13" customFormat="1" x14ac:dyDescent="0.2">
      <c r="B117" s="36"/>
      <c r="C117" s="20"/>
      <c r="D117" s="22"/>
      <c r="E117" s="19"/>
      <c r="F117" s="21"/>
      <c r="G117" s="25"/>
      <c r="H117" s="25"/>
      <c r="I117" s="22"/>
      <c r="J117" s="18"/>
    </row>
    <row r="118" spans="2:10" s="13" customFormat="1" ht="64.5" customHeight="1" x14ac:dyDescent="0.2">
      <c r="B118" s="90" t="s">
        <v>29</v>
      </c>
      <c r="C118" s="32" t="s">
        <v>30</v>
      </c>
      <c r="D118" s="17" t="s">
        <v>94</v>
      </c>
      <c r="E118" s="58" t="s">
        <v>86</v>
      </c>
      <c r="F118" s="16"/>
      <c r="G118" s="17"/>
      <c r="H118" s="17" t="s">
        <v>2</v>
      </c>
      <c r="I118" s="17"/>
      <c r="J118" s="43"/>
    </row>
    <row r="119" spans="2:10" s="13" customFormat="1" ht="15" customHeight="1" x14ac:dyDescent="0.2">
      <c r="B119" s="36"/>
      <c r="C119" s="20"/>
      <c r="D119" s="22"/>
      <c r="E119" s="19"/>
      <c r="F119" s="21"/>
      <c r="G119" s="82">
        <f>COUNTIF(G118:G118,"x")</f>
        <v>0</v>
      </c>
      <c r="H119" s="82">
        <f>COUNTIF(H118:H118,"x")</f>
        <v>1</v>
      </c>
      <c r="I119" s="63">
        <f>COUNTIF(I118:I118,"x")</f>
        <v>0</v>
      </c>
      <c r="J119" s="94">
        <f>IF(I119=1,"NA",G119/(1-I119))</f>
        <v>0</v>
      </c>
    </row>
    <row r="120" spans="2:10" s="13" customFormat="1" ht="15" customHeight="1" x14ac:dyDescent="0.2">
      <c r="B120" s="36"/>
      <c r="C120" s="20"/>
      <c r="D120" s="22"/>
      <c r="E120" s="19"/>
      <c r="F120" s="21"/>
      <c r="G120" s="41"/>
      <c r="H120" s="41"/>
      <c r="I120" s="22"/>
      <c r="J120" s="18"/>
    </row>
    <row r="121" spans="2:10" s="13" customFormat="1" ht="53.25" customHeight="1" x14ac:dyDescent="0.2">
      <c r="B121" s="90" t="s">
        <v>31</v>
      </c>
      <c r="C121" s="32" t="s">
        <v>32</v>
      </c>
      <c r="D121" s="17" t="s">
        <v>94</v>
      </c>
      <c r="E121" s="58" t="s">
        <v>86</v>
      </c>
      <c r="F121" s="16"/>
      <c r="G121" s="38"/>
      <c r="H121" s="38" t="s">
        <v>2</v>
      </c>
      <c r="I121" s="17"/>
      <c r="J121" s="43"/>
    </row>
    <row r="122" spans="2:10" s="13" customFormat="1" ht="15" customHeight="1" x14ac:dyDescent="0.2">
      <c r="B122" s="36"/>
      <c r="C122" s="20"/>
      <c r="D122" s="22"/>
      <c r="E122" s="19"/>
      <c r="F122" s="21"/>
      <c r="G122" s="82">
        <f>COUNTIF(G121:G121,"x")</f>
        <v>0</v>
      </c>
      <c r="H122" s="82">
        <f>COUNTIF(H121:H121,"x")</f>
        <v>1</v>
      </c>
      <c r="I122" s="63">
        <f>COUNTIF(I121:I121,"x")</f>
        <v>0</v>
      </c>
      <c r="J122" s="94">
        <f>IF(I122=1,"NA",G122/(1-I122))</f>
        <v>0</v>
      </c>
    </row>
    <row r="123" spans="2:10" s="13" customFormat="1" ht="15" customHeight="1" x14ac:dyDescent="0.2">
      <c r="B123" s="36"/>
      <c r="C123" s="20"/>
      <c r="D123" s="22"/>
      <c r="E123" s="19"/>
      <c r="F123" s="21"/>
      <c r="G123" s="42"/>
      <c r="H123" s="42"/>
      <c r="I123" s="22"/>
      <c r="J123" s="18"/>
    </row>
    <row r="124" spans="2:10" s="13" customFormat="1" x14ac:dyDescent="0.2">
      <c r="B124" s="51">
        <v>3.6</v>
      </c>
      <c r="C124" s="116" t="s">
        <v>33</v>
      </c>
      <c r="D124" s="116"/>
      <c r="E124" s="116"/>
      <c r="F124" s="116"/>
      <c r="G124" s="116"/>
      <c r="H124" s="116"/>
      <c r="I124" s="116"/>
      <c r="J124" s="93">
        <f>AVERAGE(J126,J136,J142)</f>
        <v>0</v>
      </c>
    </row>
    <row r="125" spans="2:10" s="13" customFormat="1" ht="19.5" customHeight="1" x14ac:dyDescent="0.2">
      <c r="B125" s="90" t="s">
        <v>34</v>
      </c>
      <c r="C125" s="15" t="s">
        <v>35</v>
      </c>
      <c r="D125" s="17">
        <v>5.15</v>
      </c>
      <c r="E125" s="58" t="s">
        <v>86</v>
      </c>
      <c r="F125" s="16"/>
      <c r="G125" s="17"/>
      <c r="H125" s="17" t="s">
        <v>2</v>
      </c>
      <c r="I125" s="17"/>
      <c r="J125" s="43"/>
    </row>
    <row r="126" spans="2:10" s="13" customFormat="1" x14ac:dyDescent="0.2">
      <c r="B126" s="36"/>
      <c r="C126" s="20"/>
      <c r="D126" s="22"/>
      <c r="E126" s="19"/>
      <c r="F126" s="21"/>
      <c r="G126" s="63">
        <f>COUNTIF(G125:G125,"x")</f>
        <v>0</v>
      </c>
      <c r="H126" s="63">
        <f>COUNTIF(H125:H125,"x")</f>
        <v>1</v>
      </c>
      <c r="I126" s="63">
        <f>COUNTIF(I125:I125,"x")</f>
        <v>0</v>
      </c>
      <c r="J126" s="94">
        <f>IF(I126=1,"NA",G126/(1-I126))</f>
        <v>0</v>
      </c>
    </row>
    <row r="127" spans="2:10" s="13" customFormat="1" x14ac:dyDescent="0.2">
      <c r="B127" s="36"/>
      <c r="C127" s="20"/>
      <c r="D127" s="22"/>
      <c r="E127" s="19"/>
      <c r="F127" s="21"/>
      <c r="G127" s="25"/>
      <c r="H127" s="25"/>
      <c r="I127" s="22"/>
      <c r="J127" s="18"/>
    </row>
    <row r="128" spans="2:10" s="13" customFormat="1" ht="18" customHeight="1" x14ac:dyDescent="0.2">
      <c r="B128" s="90" t="s">
        <v>36</v>
      </c>
      <c r="C128" s="15" t="s">
        <v>182</v>
      </c>
      <c r="D128" s="17" t="s">
        <v>95</v>
      </c>
      <c r="E128" s="58" t="s">
        <v>86</v>
      </c>
      <c r="F128" s="88"/>
      <c r="G128" s="84"/>
      <c r="H128" s="52"/>
      <c r="I128" s="53"/>
      <c r="J128" s="54"/>
    </row>
    <row r="129" spans="2:10" s="13" customFormat="1" ht="15" customHeight="1" x14ac:dyDescent="0.2">
      <c r="B129" s="90" t="s">
        <v>36</v>
      </c>
      <c r="C129" s="32" t="s">
        <v>183</v>
      </c>
      <c r="D129" s="24" t="s">
        <v>379</v>
      </c>
      <c r="E129" s="58" t="s">
        <v>86</v>
      </c>
      <c r="F129" s="16"/>
      <c r="G129" s="38"/>
      <c r="H129" s="38" t="s">
        <v>2</v>
      </c>
      <c r="I129" s="38"/>
      <c r="J129" s="38"/>
    </row>
    <row r="130" spans="2:10" s="13" customFormat="1" ht="15" customHeight="1" x14ac:dyDescent="0.2">
      <c r="B130" s="90" t="s">
        <v>36</v>
      </c>
      <c r="C130" s="32" t="s">
        <v>184</v>
      </c>
      <c r="D130" s="24" t="s">
        <v>380</v>
      </c>
      <c r="E130" s="58" t="s">
        <v>86</v>
      </c>
      <c r="F130" s="16"/>
      <c r="G130" s="17"/>
      <c r="H130" s="17" t="s">
        <v>2</v>
      </c>
      <c r="I130" s="17"/>
      <c r="J130" s="17"/>
    </row>
    <row r="131" spans="2:10" s="13" customFormat="1" ht="32" x14ac:dyDescent="0.2">
      <c r="B131" s="90" t="s">
        <v>36</v>
      </c>
      <c r="C131" s="32" t="s">
        <v>185</v>
      </c>
      <c r="D131" s="24" t="s">
        <v>381</v>
      </c>
      <c r="E131" s="58" t="s">
        <v>86</v>
      </c>
      <c r="F131" s="16"/>
      <c r="G131" s="17"/>
      <c r="H131" s="17" t="s">
        <v>2</v>
      </c>
      <c r="I131" s="17"/>
      <c r="J131" s="17"/>
    </row>
    <row r="132" spans="2:10" s="13" customFormat="1" ht="32" x14ac:dyDescent="0.2">
      <c r="B132" s="90" t="s">
        <v>36</v>
      </c>
      <c r="C132" s="32" t="s">
        <v>186</v>
      </c>
      <c r="D132" s="24" t="s">
        <v>381</v>
      </c>
      <c r="E132" s="58" t="s">
        <v>86</v>
      </c>
      <c r="F132" s="16"/>
      <c r="G132" s="17"/>
      <c r="H132" s="17" t="s">
        <v>2</v>
      </c>
      <c r="I132" s="17"/>
      <c r="J132" s="17"/>
    </row>
    <row r="133" spans="2:10" s="13" customFormat="1" ht="32" x14ac:dyDescent="0.2">
      <c r="B133" s="90" t="s">
        <v>36</v>
      </c>
      <c r="C133" s="32" t="s">
        <v>187</v>
      </c>
      <c r="D133" s="24" t="s">
        <v>381</v>
      </c>
      <c r="E133" s="58" t="s">
        <v>86</v>
      </c>
      <c r="F133" s="16"/>
      <c r="G133" s="17"/>
      <c r="H133" s="17" t="s">
        <v>2</v>
      </c>
      <c r="I133" s="17"/>
      <c r="J133" s="17"/>
    </row>
    <row r="134" spans="2:10" s="13" customFormat="1" ht="15" customHeight="1" x14ac:dyDescent="0.2">
      <c r="B134" s="90" t="s">
        <v>36</v>
      </c>
      <c r="C134" s="32" t="s">
        <v>382</v>
      </c>
      <c r="D134" s="24" t="s">
        <v>381</v>
      </c>
      <c r="E134" s="58" t="s">
        <v>86</v>
      </c>
      <c r="F134" s="16"/>
      <c r="G134" s="17"/>
      <c r="H134" s="17" t="s">
        <v>2</v>
      </c>
      <c r="I134" s="17"/>
      <c r="J134" s="17"/>
    </row>
    <row r="135" spans="2:10" s="13" customFormat="1" ht="27" x14ac:dyDescent="0.2">
      <c r="B135" s="90" t="s">
        <v>36</v>
      </c>
      <c r="C135" s="32" t="s">
        <v>188</v>
      </c>
      <c r="D135" s="24" t="s">
        <v>383</v>
      </c>
      <c r="E135" s="58" t="s">
        <v>86</v>
      </c>
      <c r="F135" s="16"/>
      <c r="G135" s="17"/>
      <c r="H135" s="17" t="s">
        <v>2</v>
      </c>
      <c r="I135" s="17"/>
      <c r="J135" s="17"/>
    </row>
    <row r="136" spans="2:10" s="13" customFormat="1" x14ac:dyDescent="0.2">
      <c r="B136" s="36"/>
      <c r="C136" s="20"/>
      <c r="D136" s="22"/>
      <c r="E136" s="19"/>
      <c r="F136" s="21"/>
      <c r="G136" s="82">
        <f>COUNTIF(G129:G135,"x")</f>
        <v>0</v>
      </c>
      <c r="H136" s="83">
        <f>COUNTIF(H129:H135,"x")</f>
        <v>7</v>
      </c>
      <c r="I136" s="82">
        <f>COUNTIF(I129:I135,"x")</f>
        <v>0</v>
      </c>
      <c r="J136" s="94">
        <f>IF(I136=7,"NA",G136/(7-I136))</f>
        <v>0</v>
      </c>
    </row>
    <row r="137" spans="2:10" s="13" customFormat="1" x14ac:dyDescent="0.2">
      <c r="B137" s="36"/>
      <c r="C137" s="20"/>
      <c r="D137" s="22"/>
      <c r="E137" s="19"/>
      <c r="F137" s="21"/>
      <c r="G137" s="42"/>
      <c r="H137" s="42"/>
      <c r="I137" s="42"/>
      <c r="J137" s="74"/>
    </row>
    <row r="138" spans="2:10" s="13" customFormat="1" ht="30" customHeight="1" x14ac:dyDescent="0.2">
      <c r="B138" s="90" t="s">
        <v>37</v>
      </c>
      <c r="C138" s="32" t="s">
        <v>192</v>
      </c>
      <c r="D138" s="17" t="s">
        <v>96</v>
      </c>
      <c r="E138" s="58" t="s">
        <v>86</v>
      </c>
      <c r="F138" s="88"/>
      <c r="G138" s="84"/>
      <c r="H138" s="52"/>
      <c r="I138" s="53"/>
      <c r="J138" s="54"/>
    </row>
    <row r="139" spans="2:10" s="13" customFormat="1" ht="15" customHeight="1" x14ac:dyDescent="0.2">
      <c r="B139" s="90" t="s">
        <v>37</v>
      </c>
      <c r="C139" s="32" t="s">
        <v>189</v>
      </c>
      <c r="D139" s="24" t="s">
        <v>384</v>
      </c>
      <c r="E139" s="58" t="s">
        <v>86</v>
      </c>
      <c r="F139" s="16"/>
      <c r="G139" s="38"/>
      <c r="H139" s="38" t="s">
        <v>2</v>
      </c>
      <c r="I139" s="38"/>
      <c r="J139" s="38"/>
    </row>
    <row r="140" spans="2:10" s="13" customFormat="1" ht="32" x14ac:dyDescent="0.2">
      <c r="B140" s="90" t="s">
        <v>37</v>
      </c>
      <c r="C140" s="32" t="s">
        <v>190</v>
      </c>
      <c r="D140" s="24" t="s">
        <v>384</v>
      </c>
      <c r="E140" s="58" t="s">
        <v>86</v>
      </c>
      <c r="F140" s="16"/>
      <c r="G140" s="17"/>
      <c r="H140" s="17" t="s">
        <v>2</v>
      </c>
      <c r="I140" s="17"/>
      <c r="J140" s="17"/>
    </row>
    <row r="141" spans="2:10" s="13" customFormat="1" ht="32" x14ac:dyDescent="0.2">
      <c r="B141" s="90" t="s">
        <v>37</v>
      </c>
      <c r="C141" s="32" t="s">
        <v>191</v>
      </c>
      <c r="D141" s="24" t="s">
        <v>384</v>
      </c>
      <c r="E141" s="58" t="s">
        <v>86</v>
      </c>
      <c r="F141" s="16"/>
      <c r="G141" s="17"/>
      <c r="H141" s="17" t="s">
        <v>2</v>
      </c>
      <c r="I141" s="17"/>
      <c r="J141" s="17"/>
    </row>
    <row r="142" spans="2:10" s="13" customFormat="1" x14ac:dyDescent="0.2">
      <c r="B142" s="36"/>
      <c r="C142" s="20"/>
      <c r="D142" s="22"/>
      <c r="E142" s="19"/>
      <c r="F142" s="21"/>
      <c r="G142" s="82">
        <f>COUNTIF(G139:G141,"x")</f>
        <v>0</v>
      </c>
      <c r="H142" s="83">
        <f>COUNTIF(H139:H141,"x")</f>
        <v>3</v>
      </c>
      <c r="I142" s="63">
        <f>COUNTIF(I139:I141,"x")</f>
        <v>0</v>
      </c>
      <c r="J142" s="94">
        <f>IF(I142=3,"NA",G142/(3-I142))</f>
        <v>0</v>
      </c>
    </row>
    <row r="143" spans="2:10" s="13" customFormat="1" ht="13.5" customHeight="1" x14ac:dyDescent="0.2">
      <c r="B143" s="36"/>
      <c r="C143" s="20"/>
      <c r="D143" s="22"/>
      <c r="E143" s="19"/>
      <c r="F143" s="21"/>
      <c r="G143" s="42"/>
      <c r="H143" s="42"/>
      <c r="I143" s="22"/>
      <c r="J143" s="18"/>
    </row>
    <row r="144" spans="2:10" s="13" customFormat="1" ht="15" customHeight="1" x14ac:dyDescent="0.2">
      <c r="B144" s="122" t="s">
        <v>97</v>
      </c>
      <c r="C144" s="123"/>
      <c r="D144" s="64"/>
      <c r="E144" s="65"/>
      <c r="F144" s="65"/>
      <c r="G144" s="66"/>
      <c r="H144" s="66"/>
      <c r="I144" s="67"/>
      <c r="J144" s="68"/>
    </row>
    <row r="145" spans="2:10" s="13" customFormat="1" ht="15" customHeight="1" x14ac:dyDescent="0.2">
      <c r="B145" s="51">
        <v>4.0999999999999996</v>
      </c>
      <c r="C145" s="124" t="s">
        <v>38</v>
      </c>
      <c r="D145" s="124"/>
      <c r="E145" s="124"/>
      <c r="F145" s="124"/>
      <c r="G145" s="124"/>
      <c r="H145" s="124"/>
      <c r="I145" s="125"/>
      <c r="J145" s="93">
        <f>AVERAGE(J147,J151,J154,J157,J163,J173,J190,J196,J202,J209,J212,J215,J218,J221)</f>
        <v>0</v>
      </c>
    </row>
    <row r="146" spans="2:10" s="13" customFormat="1" ht="32" x14ac:dyDescent="0.2">
      <c r="B146" s="90" t="s">
        <v>39</v>
      </c>
      <c r="C146" s="15" t="s">
        <v>193</v>
      </c>
      <c r="D146" s="17">
        <v>5.0999999999999996</v>
      </c>
      <c r="E146" s="43"/>
      <c r="F146" s="59" t="s">
        <v>87</v>
      </c>
      <c r="G146" s="17"/>
      <c r="H146" s="17" t="s">
        <v>2</v>
      </c>
      <c r="I146" s="17"/>
      <c r="J146" s="43"/>
    </row>
    <row r="147" spans="2:10" s="13" customFormat="1" x14ac:dyDescent="0.2">
      <c r="B147" s="36"/>
      <c r="C147" s="20"/>
      <c r="D147" s="22"/>
      <c r="E147" s="19"/>
      <c r="F147" s="21"/>
      <c r="G147" s="63">
        <f>COUNTIF(G146:G146,"x")</f>
        <v>0</v>
      </c>
      <c r="H147" s="63">
        <f>COUNTIF(H146:H146,"x")</f>
        <v>1</v>
      </c>
      <c r="I147" s="63">
        <f>COUNTIF(I146:I146,"x")</f>
        <v>0</v>
      </c>
      <c r="J147" s="94">
        <f>IF(I147=1,"NA",G147/(1-I147))</f>
        <v>0</v>
      </c>
    </row>
    <row r="148" spans="2:10" s="13" customFormat="1" x14ac:dyDescent="0.2">
      <c r="B148" s="36"/>
      <c r="C148" s="20"/>
      <c r="D148" s="22"/>
      <c r="E148" s="19"/>
      <c r="F148" s="21"/>
      <c r="G148" s="25"/>
      <c r="H148" s="25"/>
      <c r="I148" s="22"/>
      <c r="J148" s="18"/>
    </row>
    <row r="149" spans="2:10" s="13" customFormat="1" x14ac:dyDescent="0.2">
      <c r="B149" s="36"/>
      <c r="C149" s="3"/>
      <c r="D149" s="22"/>
      <c r="E149" s="19"/>
      <c r="G149" s="22"/>
      <c r="H149" s="22"/>
      <c r="I149" s="22"/>
      <c r="J149" s="18"/>
    </row>
    <row r="150" spans="2:10" s="13" customFormat="1" ht="27" x14ac:dyDescent="0.2">
      <c r="B150" s="90" t="s">
        <v>40</v>
      </c>
      <c r="C150" s="32" t="s">
        <v>194</v>
      </c>
      <c r="D150" s="17">
        <v>5.5</v>
      </c>
      <c r="E150" s="58" t="s">
        <v>86</v>
      </c>
      <c r="F150" s="16"/>
      <c r="G150" s="17"/>
      <c r="H150" s="17" t="s">
        <v>2</v>
      </c>
      <c r="I150" s="17"/>
      <c r="J150" s="43"/>
    </row>
    <row r="151" spans="2:10" s="13" customFormat="1" x14ac:dyDescent="0.2">
      <c r="B151" s="36"/>
      <c r="C151" s="20"/>
      <c r="D151" s="22"/>
      <c r="E151" s="19"/>
      <c r="F151" s="21"/>
      <c r="G151" s="63">
        <f>COUNTIF(G150:G150,"x")</f>
        <v>0</v>
      </c>
      <c r="H151" s="63">
        <f>COUNTIF(H150:H150,"x")</f>
        <v>1</v>
      </c>
      <c r="I151" s="63">
        <f>COUNTIF(I150:I150,"x")</f>
        <v>0</v>
      </c>
      <c r="J151" s="94">
        <f>IF(I151=1,"NA",G151/(1-I151))</f>
        <v>0</v>
      </c>
    </row>
    <row r="152" spans="2:10" s="13" customFormat="1" x14ac:dyDescent="0.2">
      <c r="B152" s="36"/>
      <c r="C152" s="20"/>
      <c r="D152" s="22"/>
      <c r="E152" s="19"/>
      <c r="F152" s="21"/>
      <c r="G152" s="25"/>
      <c r="H152" s="25"/>
      <c r="I152" s="22"/>
      <c r="J152" s="18"/>
    </row>
    <row r="153" spans="2:10" s="13" customFormat="1" ht="60.75" customHeight="1" x14ac:dyDescent="0.2">
      <c r="B153" s="90" t="s">
        <v>41</v>
      </c>
      <c r="C153" s="32" t="s">
        <v>42</v>
      </c>
      <c r="D153" s="17">
        <v>5.6</v>
      </c>
      <c r="E153" s="14"/>
      <c r="F153" s="59" t="s">
        <v>87</v>
      </c>
      <c r="G153" s="17"/>
      <c r="H153" s="17" t="s">
        <v>2</v>
      </c>
      <c r="I153" s="17"/>
      <c r="J153" s="43"/>
    </row>
    <row r="154" spans="2:10" s="13" customFormat="1" x14ac:dyDescent="0.2">
      <c r="B154" s="36"/>
      <c r="C154" s="20"/>
      <c r="D154" s="22"/>
      <c r="E154" s="19"/>
      <c r="F154" s="21"/>
      <c r="G154" s="82">
        <f>COUNTIF(G153:G153,"x")</f>
        <v>0</v>
      </c>
      <c r="H154" s="82">
        <f>COUNTIF(H153:H153,"x")</f>
        <v>1</v>
      </c>
      <c r="I154" s="63">
        <f>COUNTIF(I153:I153,"x")</f>
        <v>0</v>
      </c>
      <c r="J154" s="94">
        <f>IF(I154=1,"NA",G154/(1-I154))</f>
        <v>0</v>
      </c>
    </row>
    <row r="155" spans="2:10" s="13" customFormat="1" x14ac:dyDescent="0.2">
      <c r="B155" s="36"/>
      <c r="C155" s="20"/>
      <c r="D155" s="22"/>
      <c r="E155" s="19"/>
      <c r="F155" s="21"/>
      <c r="G155" s="42"/>
      <c r="H155" s="42"/>
      <c r="I155" s="22"/>
      <c r="J155" s="18"/>
    </row>
    <row r="156" spans="2:10" s="13" customFormat="1" ht="50.25" customHeight="1" x14ac:dyDescent="0.2">
      <c r="B156" s="90" t="s">
        <v>44</v>
      </c>
      <c r="C156" s="32" t="s">
        <v>195</v>
      </c>
      <c r="D156" s="17" t="s">
        <v>98</v>
      </c>
      <c r="E156" s="58" t="s">
        <v>86</v>
      </c>
      <c r="F156" s="16"/>
      <c r="G156" s="17"/>
      <c r="H156" s="17" t="s">
        <v>2</v>
      </c>
      <c r="I156" s="17"/>
      <c r="J156" s="43"/>
    </row>
    <row r="157" spans="2:10" s="13" customFormat="1" ht="15" customHeight="1" x14ac:dyDescent="0.2">
      <c r="B157" s="36"/>
      <c r="C157" s="20"/>
      <c r="D157" s="22"/>
      <c r="E157" s="19"/>
      <c r="F157" s="21"/>
      <c r="G157" s="82">
        <f>COUNTIF(G156:G156,"x")</f>
        <v>0</v>
      </c>
      <c r="H157" s="82">
        <f>COUNTIF(H156:H156,"x")</f>
        <v>1</v>
      </c>
      <c r="I157" s="63">
        <f>COUNTIF(I156:I156,"x")</f>
        <v>0</v>
      </c>
      <c r="J157" s="94">
        <f>IF(I157=1,"NA",G157/(1-I157))</f>
        <v>0</v>
      </c>
    </row>
    <row r="158" spans="2:10" s="13" customFormat="1" ht="15" customHeight="1" x14ac:dyDescent="0.2">
      <c r="B158" s="36"/>
      <c r="C158" s="20"/>
      <c r="D158" s="22"/>
      <c r="E158" s="19"/>
      <c r="F158" s="21"/>
      <c r="G158" s="42"/>
      <c r="H158" s="42"/>
      <c r="I158" s="22"/>
      <c r="J158" s="18"/>
    </row>
    <row r="159" spans="2:10" s="13" customFormat="1" ht="34.5" customHeight="1" x14ac:dyDescent="0.2">
      <c r="B159" s="90" t="s">
        <v>45</v>
      </c>
      <c r="C159" s="15" t="s">
        <v>196</v>
      </c>
      <c r="D159" s="17" t="s">
        <v>99</v>
      </c>
      <c r="E159" s="14"/>
      <c r="F159" s="69" t="s">
        <v>87</v>
      </c>
      <c r="G159" s="84"/>
      <c r="H159" s="52"/>
      <c r="I159" s="53"/>
      <c r="J159" s="54"/>
    </row>
    <row r="160" spans="2:10" s="13" customFormat="1" ht="32" x14ac:dyDescent="0.2">
      <c r="B160" s="90" t="s">
        <v>45</v>
      </c>
      <c r="C160" s="15" t="s">
        <v>197</v>
      </c>
      <c r="D160" s="24" t="s">
        <v>385</v>
      </c>
      <c r="E160" s="14"/>
      <c r="F160" s="70" t="s">
        <v>87</v>
      </c>
      <c r="G160" s="38"/>
      <c r="H160" s="38" t="s">
        <v>2</v>
      </c>
      <c r="I160" s="38"/>
      <c r="J160" s="38"/>
    </row>
    <row r="161" spans="2:10" s="13" customFormat="1" ht="16" x14ac:dyDescent="0.2">
      <c r="B161" s="90" t="s">
        <v>45</v>
      </c>
      <c r="C161" s="15" t="s">
        <v>198</v>
      </c>
      <c r="D161" s="24" t="s">
        <v>386</v>
      </c>
      <c r="E161" s="14"/>
      <c r="F161" s="70" t="s">
        <v>87</v>
      </c>
      <c r="G161" s="17"/>
      <c r="H161" s="17" t="s">
        <v>2</v>
      </c>
      <c r="I161" s="17"/>
      <c r="J161" s="17"/>
    </row>
    <row r="162" spans="2:10" s="13" customFormat="1" ht="82" customHeight="1" x14ac:dyDescent="0.2">
      <c r="B162" s="90" t="s">
        <v>45</v>
      </c>
      <c r="C162" s="32" t="s">
        <v>199</v>
      </c>
      <c r="D162" s="24" t="s">
        <v>387</v>
      </c>
      <c r="E162" s="14"/>
      <c r="F162" s="70" t="s">
        <v>87</v>
      </c>
      <c r="G162" s="17"/>
      <c r="H162" s="17" t="s">
        <v>2</v>
      </c>
      <c r="I162" s="17"/>
      <c r="J162" s="17"/>
    </row>
    <row r="163" spans="2:10" s="13" customFormat="1" ht="15" customHeight="1" x14ac:dyDescent="0.2">
      <c r="B163" s="36"/>
      <c r="C163" s="20"/>
      <c r="D163" s="22"/>
      <c r="E163" s="19"/>
      <c r="F163" s="21"/>
      <c r="G163" s="82">
        <f>COUNTIF(G160:G162,"x")</f>
        <v>0</v>
      </c>
      <c r="H163" s="82">
        <f>COUNTIF(H160:H162,"x")</f>
        <v>3</v>
      </c>
      <c r="I163" s="63">
        <f>COUNTIF(I160:I162,"x")</f>
        <v>0</v>
      </c>
      <c r="J163" s="94">
        <f>IF(I163=3,"NA",G163/(3-I163))</f>
        <v>0</v>
      </c>
    </row>
    <row r="164" spans="2:10" s="13" customFormat="1" ht="8" customHeight="1" x14ac:dyDescent="0.2">
      <c r="B164" s="36"/>
      <c r="C164" s="20"/>
      <c r="D164" s="22"/>
      <c r="E164" s="19"/>
      <c r="F164" s="21"/>
      <c r="G164" s="42"/>
      <c r="H164" s="42"/>
      <c r="I164" s="22"/>
      <c r="J164" s="18"/>
    </row>
    <row r="165" spans="2:10" s="13" customFormat="1" ht="50" customHeight="1" x14ac:dyDescent="0.2">
      <c r="B165" s="90" t="s">
        <v>47</v>
      </c>
      <c r="C165" s="15" t="s">
        <v>200</v>
      </c>
      <c r="D165" s="17" t="s">
        <v>100</v>
      </c>
      <c r="E165" s="14"/>
      <c r="F165" s="69" t="s">
        <v>87</v>
      </c>
      <c r="G165" s="84"/>
      <c r="H165" s="52"/>
      <c r="I165" s="53"/>
      <c r="J165" s="54"/>
    </row>
    <row r="166" spans="2:10" s="13" customFormat="1" ht="15" customHeight="1" x14ac:dyDescent="0.2">
      <c r="B166" s="90" t="s">
        <v>47</v>
      </c>
      <c r="C166" s="15" t="s">
        <v>201</v>
      </c>
      <c r="D166" s="24" t="s">
        <v>394</v>
      </c>
      <c r="E166" s="14"/>
      <c r="F166" s="70" t="s">
        <v>87</v>
      </c>
      <c r="G166" s="38"/>
      <c r="H166" s="38" t="s">
        <v>2</v>
      </c>
      <c r="I166" s="38"/>
      <c r="J166" s="38"/>
    </row>
    <row r="167" spans="2:10" s="13" customFormat="1" ht="15" customHeight="1" x14ac:dyDescent="0.2">
      <c r="B167" s="90" t="s">
        <v>47</v>
      </c>
      <c r="C167" s="15" t="s">
        <v>390</v>
      </c>
      <c r="D167" s="24" t="s">
        <v>396</v>
      </c>
      <c r="E167" s="14"/>
      <c r="F167" s="70" t="s">
        <v>87</v>
      </c>
      <c r="G167" s="17"/>
      <c r="H167" s="17" t="s">
        <v>2</v>
      </c>
      <c r="I167" s="17"/>
      <c r="J167" s="17"/>
    </row>
    <row r="168" spans="2:10" s="13" customFormat="1" ht="15" customHeight="1" x14ac:dyDescent="0.2">
      <c r="B168" s="90" t="s">
        <v>47</v>
      </c>
      <c r="C168" s="15" t="s">
        <v>388</v>
      </c>
      <c r="D168" s="24" t="s">
        <v>397</v>
      </c>
      <c r="E168" s="14"/>
      <c r="F168" s="70" t="s">
        <v>87</v>
      </c>
      <c r="G168" s="17"/>
      <c r="H168" s="17" t="s">
        <v>2</v>
      </c>
      <c r="I168" s="17"/>
      <c r="J168" s="17"/>
    </row>
    <row r="169" spans="2:10" s="13" customFormat="1" ht="16" x14ac:dyDescent="0.2">
      <c r="B169" s="90" t="s">
        <v>47</v>
      </c>
      <c r="C169" s="15" t="s">
        <v>389</v>
      </c>
      <c r="D169" s="24" t="s">
        <v>398</v>
      </c>
      <c r="E169" s="14"/>
      <c r="F169" s="70" t="s">
        <v>87</v>
      </c>
      <c r="G169" s="17"/>
      <c r="H169" s="17" t="s">
        <v>2</v>
      </c>
      <c r="I169" s="17"/>
      <c r="J169" s="17"/>
    </row>
    <row r="170" spans="2:10" s="13" customFormat="1" ht="16" x14ac:dyDescent="0.2">
      <c r="B170" s="90" t="s">
        <v>47</v>
      </c>
      <c r="C170" s="15" t="s">
        <v>391</v>
      </c>
      <c r="D170" s="24" t="s">
        <v>395</v>
      </c>
      <c r="E170" s="14"/>
      <c r="F170" s="70" t="s">
        <v>87</v>
      </c>
      <c r="G170" s="17"/>
      <c r="H170" s="17" t="s">
        <v>2</v>
      </c>
      <c r="I170" s="17"/>
      <c r="J170" s="17"/>
    </row>
    <row r="171" spans="2:10" s="13" customFormat="1" ht="16" x14ac:dyDescent="0.2">
      <c r="B171" s="90" t="s">
        <v>47</v>
      </c>
      <c r="C171" s="15" t="s">
        <v>392</v>
      </c>
      <c r="D171" s="24" t="s">
        <v>399</v>
      </c>
      <c r="E171" s="14"/>
      <c r="F171" s="70" t="s">
        <v>87</v>
      </c>
      <c r="G171" s="17"/>
      <c r="H171" s="17" t="s">
        <v>2</v>
      </c>
      <c r="I171" s="17"/>
      <c r="J171" s="17"/>
    </row>
    <row r="172" spans="2:10" s="13" customFormat="1" ht="16" x14ac:dyDescent="0.2">
      <c r="B172" s="90" t="s">
        <v>47</v>
      </c>
      <c r="C172" s="15" t="s">
        <v>393</v>
      </c>
      <c r="D172" s="24" t="s">
        <v>400</v>
      </c>
      <c r="E172" s="14"/>
      <c r="F172" s="70" t="s">
        <v>87</v>
      </c>
      <c r="G172" s="17"/>
      <c r="H172" s="17" t="s">
        <v>2</v>
      </c>
      <c r="I172" s="17"/>
      <c r="J172" s="17"/>
    </row>
    <row r="173" spans="2:10" s="13" customFormat="1" x14ac:dyDescent="0.2">
      <c r="B173" s="36"/>
      <c r="C173" s="20"/>
      <c r="D173" s="22"/>
      <c r="E173" s="19"/>
      <c r="F173" s="21"/>
      <c r="G173" s="63">
        <f>COUNTIF(G166:G172,"x")</f>
        <v>0</v>
      </c>
      <c r="H173" s="63">
        <f>COUNTIF(H166:H172,"x")</f>
        <v>7</v>
      </c>
      <c r="I173" s="63">
        <f>COUNTIF(I166:I172,"x")</f>
        <v>0</v>
      </c>
      <c r="J173" s="94">
        <f>IF(I173=7,"NA",G173/(7-I173))</f>
        <v>0</v>
      </c>
    </row>
    <row r="174" spans="2:10" s="13" customFormat="1" x14ac:dyDescent="0.2">
      <c r="B174" s="36"/>
      <c r="C174" s="9"/>
      <c r="D174" s="27"/>
      <c r="E174" s="26"/>
      <c r="F174" s="20"/>
      <c r="G174" s="22"/>
      <c r="H174" s="22"/>
      <c r="I174" s="27"/>
      <c r="J174" s="28"/>
    </row>
    <row r="175" spans="2:10" s="13" customFormat="1" ht="30" customHeight="1" x14ac:dyDescent="0.2">
      <c r="B175" s="90" t="s">
        <v>48</v>
      </c>
      <c r="C175" s="32" t="s">
        <v>202</v>
      </c>
      <c r="D175" s="17" t="s">
        <v>101</v>
      </c>
      <c r="E175" s="14"/>
      <c r="F175" s="69" t="s">
        <v>87</v>
      </c>
      <c r="G175" s="84"/>
      <c r="H175" s="52"/>
      <c r="I175" s="53"/>
      <c r="J175" s="54"/>
    </row>
    <row r="176" spans="2:10" s="13" customFormat="1" ht="15" customHeight="1" x14ac:dyDescent="0.2">
      <c r="B176" s="90" t="s">
        <v>48</v>
      </c>
      <c r="C176" s="15" t="s">
        <v>203</v>
      </c>
      <c r="D176" s="24" t="s">
        <v>401</v>
      </c>
      <c r="E176" s="14"/>
      <c r="F176" s="70" t="s">
        <v>87</v>
      </c>
      <c r="G176" s="38"/>
      <c r="H176" s="17" t="s">
        <v>2</v>
      </c>
      <c r="I176" s="17"/>
      <c r="J176" s="38"/>
    </row>
    <row r="177" spans="2:10" s="13" customFormat="1" ht="48" customHeight="1" x14ac:dyDescent="0.2">
      <c r="B177" s="90" t="s">
        <v>48</v>
      </c>
      <c r="C177" s="32" t="s">
        <v>204</v>
      </c>
      <c r="D177" s="24" t="s">
        <v>402</v>
      </c>
      <c r="E177" s="14"/>
      <c r="F177" s="70" t="s">
        <v>87</v>
      </c>
      <c r="G177" s="17"/>
      <c r="H177" s="17" t="s">
        <v>2</v>
      </c>
      <c r="I177" s="17"/>
      <c r="J177" s="17"/>
    </row>
    <row r="178" spans="2:10" s="13" customFormat="1" ht="15" customHeight="1" x14ac:dyDescent="0.2">
      <c r="B178" s="90" t="s">
        <v>48</v>
      </c>
      <c r="C178" s="15" t="s">
        <v>205</v>
      </c>
      <c r="D178" s="24" t="s">
        <v>403</v>
      </c>
      <c r="E178" s="14"/>
      <c r="F178" s="70" t="s">
        <v>87</v>
      </c>
      <c r="G178" s="17"/>
      <c r="H178" s="17" t="s">
        <v>2</v>
      </c>
      <c r="I178" s="17"/>
      <c r="J178" s="17"/>
    </row>
    <row r="179" spans="2:10" s="13" customFormat="1" ht="32" x14ac:dyDescent="0.2">
      <c r="B179" s="90" t="s">
        <v>48</v>
      </c>
      <c r="C179" s="15" t="s">
        <v>206</v>
      </c>
      <c r="D179" s="24" t="s">
        <v>404</v>
      </c>
      <c r="E179" s="14"/>
      <c r="F179" s="70" t="s">
        <v>87</v>
      </c>
      <c r="G179" s="17"/>
      <c r="H179" s="17" t="s">
        <v>2</v>
      </c>
      <c r="I179" s="17"/>
      <c r="J179" s="17"/>
    </row>
    <row r="180" spans="2:10" s="13" customFormat="1" ht="32" x14ac:dyDescent="0.2">
      <c r="B180" s="90" t="s">
        <v>48</v>
      </c>
      <c r="C180" s="15" t="s">
        <v>207</v>
      </c>
      <c r="D180" s="24" t="s">
        <v>405</v>
      </c>
      <c r="E180" s="14"/>
      <c r="F180" s="70" t="s">
        <v>87</v>
      </c>
      <c r="G180" s="17"/>
      <c r="H180" s="17" t="s">
        <v>2</v>
      </c>
      <c r="I180" s="17"/>
      <c r="J180" s="17"/>
    </row>
    <row r="181" spans="2:10" s="13" customFormat="1" ht="32" x14ac:dyDescent="0.2">
      <c r="B181" s="90" t="s">
        <v>48</v>
      </c>
      <c r="C181" s="15" t="s">
        <v>208</v>
      </c>
      <c r="D181" s="24" t="s">
        <v>406</v>
      </c>
      <c r="E181" s="14"/>
      <c r="F181" s="70" t="s">
        <v>87</v>
      </c>
      <c r="G181" s="17"/>
      <c r="H181" s="17" t="s">
        <v>2</v>
      </c>
      <c r="I181" s="17"/>
      <c r="J181" s="17"/>
    </row>
    <row r="182" spans="2:10" s="13" customFormat="1" ht="15" customHeight="1" x14ac:dyDescent="0.2">
      <c r="B182" s="90" t="s">
        <v>48</v>
      </c>
      <c r="C182" s="15" t="s">
        <v>209</v>
      </c>
      <c r="D182" s="24" t="s">
        <v>407</v>
      </c>
      <c r="E182" s="14"/>
      <c r="F182" s="70" t="s">
        <v>87</v>
      </c>
      <c r="G182" s="17"/>
      <c r="H182" s="17" t="s">
        <v>2</v>
      </c>
      <c r="I182" s="17"/>
      <c r="J182" s="17"/>
    </row>
    <row r="183" spans="2:10" s="13" customFormat="1" ht="32" x14ac:dyDescent="0.2">
      <c r="B183" s="90" t="s">
        <v>48</v>
      </c>
      <c r="C183" s="15" t="s">
        <v>210</v>
      </c>
      <c r="D183" s="24" t="s">
        <v>408</v>
      </c>
      <c r="E183" s="14"/>
      <c r="F183" s="70" t="s">
        <v>87</v>
      </c>
      <c r="G183" s="17"/>
      <c r="H183" s="17" t="s">
        <v>2</v>
      </c>
      <c r="I183" s="17"/>
      <c r="J183" s="17"/>
    </row>
    <row r="184" spans="2:10" s="13" customFormat="1" ht="16" x14ac:dyDescent="0.2">
      <c r="B184" s="90" t="s">
        <v>48</v>
      </c>
      <c r="C184" s="30" t="s">
        <v>211</v>
      </c>
      <c r="D184" s="24" t="s">
        <v>409</v>
      </c>
      <c r="E184" s="14"/>
      <c r="F184" s="70" t="s">
        <v>87</v>
      </c>
      <c r="G184" s="17"/>
      <c r="H184" s="17" t="s">
        <v>2</v>
      </c>
      <c r="I184" s="17"/>
      <c r="J184" s="17"/>
    </row>
    <row r="185" spans="2:10" s="13" customFormat="1" ht="32" x14ac:dyDescent="0.2">
      <c r="B185" s="90" t="s">
        <v>48</v>
      </c>
      <c r="C185" s="30" t="s">
        <v>212</v>
      </c>
      <c r="D185" s="24" t="s">
        <v>411</v>
      </c>
      <c r="E185" s="14"/>
      <c r="F185" s="70" t="s">
        <v>87</v>
      </c>
      <c r="G185" s="17"/>
      <c r="H185" s="17" t="s">
        <v>2</v>
      </c>
      <c r="I185" s="17"/>
      <c r="J185" s="17"/>
    </row>
    <row r="186" spans="2:10" s="13" customFormat="1" ht="32" x14ac:dyDescent="0.2">
      <c r="B186" s="90" t="s">
        <v>48</v>
      </c>
      <c r="C186" s="30" t="s">
        <v>213</v>
      </c>
      <c r="D186" s="24" t="s">
        <v>412</v>
      </c>
      <c r="E186" s="14"/>
      <c r="F186" s="70" t="s">
        <v>87</v>
      </c>
      <c r="G186" s="17"/>
      <c r="H186" s="17" t="s">
        <v>2</v>
      </c>
      <c r="I186" s="17"/>
      <c r="J186" s="17"/>
    </row>
    <row r="187" spans="2:10" s="13" customFormat="1" ht="32" x14ac:dyDescent="0.2">
      <c r="B187" s="90" t="s">
        <v>48</v>
      </c>
      <c r="C187" s="30" t="s">
        <v>214</v>
      </c>
      <c r="D187" s="24" t="s">
        <v>413</v>
      </c>
      <c r="E187" s="14"/>
      <c r="F187" s="70" t="s">
        <v>87</v>
      </c>
      <c r="G187" s="17"/>
      <c r="H187" s="17" t="s">
        <v>2</v>
      </c>
      <c r="I187" s="17"/>
      <c r="J187" s="17"/>
    </row>
    <row r="188" spans="2:10" s="13" customFormat="1" ht="32" x14ac:dyDescent="0.2">
      <c r="B188" s="90" t="s">
        <v>48</v>
      </c>
      <c r="C188" s="30" t="s">
        <v>215</v>
      </c>
      <c r="D188" s="24" t="s">
        <v>414</v>
      </c>
      <c r="E188" s="14"/>
      <c r="F188" s="70" t="s">
        <v>87</v>
      </c>
      <c r="G188" s="17"/>
      <c r="H188" s="17" t="s">
        <v>2</v>
      </c>
      <c r="I188" s="17"/>
      <c r="J188" s="17"/>
    </row>
    <row r="189" spans="2:10" s="13" customFormat="1" ht="32" x14ac:dyDescent="0.2">
      <c r="B189" s="90" t="s">
        <v>48</v>
      </c>
      <c r="C189" s="15" t="s">
        <v>216</v>
      </c>
      <c r="D189" s="24" t="s">
        <v>415</v>
      </c>
      <c r="E189" s="14"/>
      <c r="F189" s="70" t="s">
        <v>87</v>
      </c>
      <c r="G189" s="17"/>
      <c r="H189" s="17" t="s">
        <v>2</v>
      </c>
      <c r="I189" s="17"/>
      <c r="J189" s="17"/>
    </row>
    <row r="190" spans="2:10" s="13" customFormat="1" x14ac:dyDescent="0.2">
      <c r="B190" s="36"/>
      <c r="C190" s="20"/>
      <c r="D190" s="22"/>
      <c r="E190" s="19"/>
      <c r="F190" s="21"/>
      <c r="G190" s="82">
        <f>COUNTIF(G176:G189,"x")</f>
        <v>0</v>
      </c>
      <c r="H190" s="63">
        <f>COUNTIF(H176:H189,"x")</f>
        <v>14</v>
      </c>
      <c r="I190" s="63">
        <f>COUNTIF(I176:I189,"x")</f>
        <v>0</v>
      </c>
      <c r="J190" s="94">
        <f>IF(I190=14,"NA",G190/(14-I190))</f>
        <v>0</v>
      </c>
    </row>
    <row r="191" spans="2:10" s="13" customFormat="1" x14ac:dyDescent="0.2">
      <c r="B191" s="36"/>
      <c r="C191" s="20"/>
      <c r="D191" s="22"/>
      <c r="E191" s="19"/>
      <c r="F191" s="21"/>
      <c r="G191" s="42"/>
      <c r="H191" s="25"/>
      <c r="I191" s="22"/>
      <c r="J191" s="18"/>
    </row>
    <row r="192" spans="2:10" s="13" customFormat="1" ht="30" customHeight="1" x14ac:dyDescent="0.2">
      <c r="B192" s="90" t="s">
        <v>49</v>
      </c>
      <c r="C192" s="15" t="s">
        <v>217</v>
      </c>
      <c r="D192" s="17" t="s">
        <v>101</v>
      </c>
      <c r="E192" s="14"/>
      <c r="F192" s="69" t="s">
        <v>87</v>
      </c>
      <c r="G192" s="84"/>
      <c r="H192" s="52"/>
      <c r="I192" s="53"/>
      <c r="J192" s="54"/>
    </row>
    <row r="193" spans="2:10" s="13" customFormat="1" ht="15" customHeight="1" x14ac:dyDescent="0.2">
      <c r="B193" s="90" t="s">
        <v>49</v>
      </c>
      <c r="C193" s="15" t="s">
        <v>218</v>
      </c>
      <c r="D193" s="24" t="s">
        <v>404</v>
      </c>
      <c r="E193" s="14"/>
      <c r="F193" s="70" t="s">
        <v>87</v>
      </c>
      <c r="G193" s="38"/>
      <c r="H193" s="17" t="s">
        <v>2</v>
      </c>
      <c r="I193" s="17"/>
      <c r="J193" s="38"/>
    </row>
    <row r="194" spans="2:10" s="13" customFormat="1" ht="16" x14ac:dyDescent="0.2">
      <c r="B194" s="90" t="s">
        <v>49</v>
      </c>
      <c r="C194" s="15" t="s">
        <v>219</v>
      </c>
      <c r="D194" s="24" t="s">
        <v>404</v>
      </c>
      <c r="E194" s="14"/>
      <c r="F194" s="70" t="s">
        <v>87</v>
      </c>
      <c r="G194" s="37"/>
      <c r="H194" s="17" t="s">
        <v>2</v>
      </c>
      <c r="I194" s="17"/>
      <c r="J194" s="17"/>
    </row>
    <row r="195" spans="2:10" s="13" customFormat="1" ht="48" x14ac:dyDescent="0.2">
      <c r="B195" s="90" t="s">
        <v>49</v>
      </c>
      <c r="C195" s="15" t="s">
        <v>220</v>
      </c>
      <c r="D195" s="24" t="s">
        <v>404</v>
      </c>
      <c r="E195" s="14"/>
      <c r="F195" s="70" t="s">
        <v>87</v>
      </c>
      <c r="G195" s="17"/>
      <c r="H195" s="17" t="s">
        <v>2</v>
      </c>
      <c r="I195" s="17"/>
      <c r="J195" s="17"/>
    </row>
    <row r="196" spans="2:10" s="13" customFormat="1" x14ac:dyDescent="0.2">
      <c r="B196" s="36"/>
      <c r="C196" s="20"/>
      <c r="D196" s="22"/>
      <c r="E196" s="19"/>
      <c r="F196" s="21"/>
      <c r="G196" s="63">
        <f>COUNTIF(G193:G195,"x")</f>
        <v>0</v>
      </c>
      <c r="H196" s="63">
        <f>COUNTIF(H193:H195,"x")</f>
        <v>3</v>
      </c>
      <c r="I196" s="63">
        <f>COUNTIF(I193:I195,"x")</f>
        <v>0</v>
      </c>
      <c r="J196" s="94">
        <f>IF(I196=3,"NA",G196/(3-I196))</f>
        <v>0</v>
      </c>
    </row>
    <row r="197" spans="2:10" s="13" customFormat="1" x14ac:dyDescent="0.2">
      <c r="B197" s="36"/>
      <c r="C197" s="20"/>
      <c r="D197" s="22"/>
      <c r="E197" s="19"/>
      <c r="F197" s="21"/>
      <c r="G197" s="25"/>
      <c r="H197" s="25"/>
      <c r="I197" s="22"/>
      <c r="J197" s="18"/>
    </row>
    <row r="198" spans="2:10" s="13" customFormat="1" ht="30" customHeight="1" x14ac:dyDescent="0.2">
      <c r="B198" s="90" t="s">
        <v>50</v>
      </c>
      <c r="C198" s="32" t="s">
        <v>224</v>
      </c>
      <c r="D198" s="17" t="s">
        <v>101</v>
      </c>
      <c r="E198" s="14"/>
      <c r="F198" s="69" t="s">
        <v>87</v>
      </c>
      <c r="G198" s="84"/>
      <c r="H198" s="52"/>
      <c r="I198" s="53"/>
      <c r="J198" s="54"/>
    </row>
    <row r="199" spans="2:10" s="13" customFormat="1" ht="31.5" customHeight="1" x14ac:dyDescent="0.2">
      <c r="B199" s="90" t="s">
        <v>50</v>
      </c>
      <c r="C199" s="15" t="s">
        <v>221</v>
      </c>
      <c r="D199" s="24" t="s">
        <v>410</v>
      </c>
      <c r="E199" s="14"/>
      <c r="F199" s="70" t="s">
        <v>87</v>
      </c>
      <c r="G199" s="38"/>
      <c r="H199" s="38" t="s">
        <v>2</v>
      </c>
      <c r="I199" s="38"/>
      <c r="J199" s="38"/>
    </row>
    <row r="200" spans="2:10" s="13" customFormat="1" ht="32" x14ac:dyDescent="0.2">
      <c r="B200" s="90" t="s">
        <v>50</v>
      </c>
      <c r="C200" s="15" t="s">
        <v>222</v>
      </c>
      <c r="D200" s="24" t="s">
        <v>410</v>
      </c>
      <c r="E200" s="14"/>
      <c r="F200" s="70" t="s">
        <v>87</v>
      </c>
      <c r="G200" s="17"/>
      <c r="H200" s="17" t="s">
        <v>2</v>
      </c>
      <c r="I200" s="17"/>
      <c r="J200" s="17"/>
    </row>
    <row r="201" spans="2:10" s="13" customFormat="1" ht="32" x14ac:dyDescent="0.2">
      <c r="B201" s="90" t="s">
        <v>50</v>
      </c>
      <c r="C201" s="15" t="s">
        <v>223</v>
      </c>
      <c r="D201" s="24" t="s">
        <v>410</v>
      </c>
      <c r="E201" s="14"/>
      <c r="F201" s="70" t="s">
        <v>87</v>
      </c>
      <c r="G201" s="17"/>
      <c r="H201" s="17" t="s">
        <v>2</v>
      </c>
      <c r="I201" s="17"/>
      <c r="J201" s="17"/>
    </row>
    <row r="202" spans="2:10" s="13" customFormat="1" x14ac:dyDescent="0.2">
      <c r="B202" s="36"/>
      <c r="C202" s="20"/>
      <c r="D202" s="22"/>
      <c r="E202" s="19"/>
      <c r="F202" s="21"/>
      <c r="G202" s="82">
        <f>COUNTIF(G199:G201,"x")</f>
        <v>0</v>
      </c>
      <c r="H202" s="82">
        <f>COUNTIF(H199:H201,"x")</f>
        <v>3</v>
      </c>
      <c r="I202" s="63">
        <f>COUNTIF(I199:I201,"x")</f>
        <v>0</v>
      </c>
      <c r="J202" s="94">
        <f>IF(I202=3,"NA",G202/(3-I202))</f>
        <v>0</v>
      </c>
    </row>
    <row r="203" spans="2:10" s="13" customFormat="1" x14ac:dyDescent="0.2">
      <c r="B203" s="36"/>
      <c r="C203" s="20"/>
      <c r="D203" s="22"/>
      <c r="E203" s="19"/>
      <c r="F203" s="21"/>
      <c r="G203" s="42"/>
      <c r="H203" s="42"/>
      <c r="I203" s="22"/>
      <c r="J203" s="18"/>
    </row>
    <row r="204" spans="2:10" s="13" customFormat="1" ht="32.25" customHeight="1" x14ac:dyDescent="0.2">
      <c r="B204" s="90" t="s">
        <v>51</v>
      </c>
      <c r="C204" s="32" t="s">
        <v>225</v>
      </c>
      <c r="D204" s="17" t="s">
        <v>514</v>
      </c>
      <c r="E204" s="14"/>
      <c r="F204" s="69" t="s">
        <v>87</v>
      </c>
      <c r="G204" s="84"/>
      <c r="H204" s="52"/>
      <c r="I204" s="53"/>
      <c r="J204" s="54"/>
    </row>
    <row r="205" spans="2:10" s="13" customFormat="1" ht="34.5" customHeight="1" x14ac:dyDescent="0.2">
      <c r="B205" s="90" t="s">
        <v>51</v>
      </c>
      <c r="C205" s="32" t="s">
        <v>226</v>
      </c>
      <c r="D205" s="24" t="s">
        <v>515</v>
      </c>
      <c r="E205" s="14"/>
      <c r="F205" s="70" t="s">
        <v>87</v>
      </c>
      <c r="G205" s="38"/>
      <c r="H205" s="38" t="s">
        <v>2</v>
      </c>
      <c r="I205" s="38"/>
      <c r="J205" s="38"/>
    </row>
    <row r="206" spans="2:10" s="13" customFormat="1" ht="34.5" customHeight="1" x14ac:dyDescent="0.2">
      <c r="B206" s="90" t="s">
        <v>51</v>
      </c>
      <c r="C206" s="32" t="s">
        <v>227</v>
      </c>
      <c r="D206" s="24" t="s">
        <v>516</v>
      </c>
      <c r="E206" s="14"/>
      <c r="F206" s="70" t="s">
        <v>87</v>
      </c>
      <c r="G206" s="17"/>
      <c r="H206" s="17" t="s">
        <v>2</v>
      </c>
      <c r="I206" s="17"/>
      <c r="J206" s="17"/>
    </row>
    <row r="207" spans="2:10" s="13" customFormat="1" ht="32" x14ac:dyDescent="0.2">
      <c r="B207" s="90" t="s">
        <v>51</v>
      </c>
      <c r="C207" s="32" t="s">
        <v>228</v>
      </c>
      <c r="D207" s="24" t="s">
        <v>517</v>
      </c>
      <c r="E207" s="14"/>
      <c r="F207" s="70" t="s">
        <v>87</v>
      </c>
      <c r="G207" s="17"/>
      <c r="H207" s="17" t="s">
        <v>2</v>
      </c>
      <c r="I207" s="17"/>
      <c r="J207" s="17"/>
    </row>
    <row r="208" spans="2:10" s="13" customFormat="1" ht="77.25" customHeight="1" x14ac:dyDescent="0.2">
      <c r="B208" s="90" t="s">
        <v>51</v>
      </c>
      <c r="C208" s="32" t="s">
        <v>229</v>
      </c>
      <c r="D208" s="24" t="s">
        <v>518</v>
      </c>
      <c r="E208" s="14"/>
      <c r="F208" s="70" t="s">
        <v>87</v>
      </c>
      <c r="G208" s="17"/>
      <c r="H208" s="17" t="s">
        <v>2</v>
      </c>
      <c r="I208" s="17"/>
      <c r="J208" s="17"/>
    </row>
    <row r="209" spans="2:10" s="13" customFormat="1" ht="15" customHeight="1" x14ac:dyDescent="0.2">
      <c r="B209" s="36"/>
      <c r="C209" s="20"/>
      <c r="D209" s="22"/>
      <c r="E209" s="19"/>
      <c r="F209" s="21"/>
      <c r="G209" s="82">
        <f>COUNTIF(G205:G208,"x")</f>
        <v>0</v>
      </c>
      <c r="H209" s="82">
        <f>COUNTIF(H205:H208,"x")</f>
        <v>4</v>
      </c>
      <c r="I209" s="63">
        <f>COUNTIF(I205:I208,"x")</f>
        <v>0</v>
      </c>
      <c r="J209" s="94">
        <f>IF(I209=4,"NA",G209/(4-I209))</f>
        <v>0</v>
      </c>
    </row>
    <row r="210" spans="2:10" s="13" customFormat="1" ht="15" customHeight="1" x14ac:dyDescent="0.2">
      <c r="B210" s="36"/>
      <c r="C210" s="20"/>
      <c r="D210" s="22"/>
      <c r="E210" s="19"/>
      <c r="F210" s="21"/>
      <c r="G210" s="42"/>
      <c r="H210" s="42"/>
      <c r="I210" s="22"/>
      <c r="J210" s="18"/>
    </row>
    <row r="211" spans="2:10" s="13" customFormat="1" ht="32" x14ac:dyDescent="0.2">
      <c r="B211" s="90" t="s">
        <v>52</v>
      </c>
      <c r="C211" s="15" t="s">
        <v>53</v>
      </c>
      <c r="D211" s="17">
        <v>5.12</v>
      </c>
      <c r="E211" s="14"/>
      <c r="F211" s="59" t="s">
        <v>87</v>
      </c>
      <c r="G211" s="17"/>
      <c r="H211" s="17" t="s">
        <v>2</v>
      </c>
      <c r="I211" s="17"/>
      <c r="J211" s="43"/>
    </row>
    <row r="212" spans="2:10" s="13" customFormat="1" x14ac:dyDescent="0.2">
      <c r="B212" s="36"/>
      <c r="C212" s="20"/>
      <c r="D212" s="22"/>
      <c r="E212" s="19"/>
      <c r="F212" s="21"/>
      <c r="G212" s="82">
        <f>COUNTIF(G211:G211,"x")</f>
        <v>0</v>
      </c>
      <c r="H212" s="82">
        <f>COUNTIF(H211:H211,"x")</f>
        <v>1</v>
      </c>
      <c r="I212" s="63">
        <f>COUNTIF(I211:I211,"x")</f>
        <v>0</v>
      </c>
      <c r="J212" s="94">
        <f>IF(I212=1,"NA",G212/(1-I212))</f>
        <v>0</v>
      </c>
    </row>
    <row r="213" spans="2:10" s="13" customFormat="1" x14ac:dyDescent="0.2">
      <c r="B213" s="36"/>
      <c r="C213" s="20"/>
      <c r="D213" s="22"/>
      <c r="E213" s="19"/>
      <c r="F213" s="21"/>
      <c r="G213" s="42"/>
      <c r="H213" s="42"/>
      <c r="I213" s="22"/>
      <c r="J213" s="18"/>
    </row>
    <row r="214" spans="2:10" s="13" customFormat="1" ht="16" x14ac:dyDescent="0.2">
      <c r="B214" s="90" t="s">
        <v>54</v>
      </c>
      <c r="C214" s="15" t="s">
        <v>230</v>
      </c>
      <c r="D214" s="17">
        <v>5.16</v>
      </c>
      <c r="E214" s="14"/>
      <c r="F214" s="59" t="s">
        <v>87</v>
      </c>
      <c r="G214" s="17"/>
      <c r="H214" s="17" t="s">
        <v>2</v>
      </c>
      <c r="I214" s="17"/>
      <c r="J214" s="43"/>
    </row>
    <row r="215" spans="2:10" s="13" customFormat="1" x14ac:dyDescent="0.2">
      <c r="B215" s="36"/>
      <c r="C215" s="20"/>
      <c r="D215" s="22"/>
      <c r="E215" s="19"/>
      <c r="F215" s="21"/>
      <c r="G215" s="82">
        <f>COUNTIF(G214:G214,"x")</f>
        <v>0</v>
      </c>
      <c r="H215" s="82">
        <f>COUNTIF(H214:H214,"x")</f>
        <v>1</v>
      </c>
      <c r="I215" s="63">
        <f>COUNTIF(I214:I214,"x")</f>
        <v>0</v>
      </c>
      <c r="J215" s="94">
        <f>IF(I215=1,"NA",G215/(1-I215))</f>
        <v>0</v>
      </c>
    </row>
    <row r="216" spans="2:10" s="13" customFormat="1" x14ac:dyDescent="0.2">
      <c r="B216" s="36"/>
      <c r="C216" s="20"/>
      <c r="D216" s="22"/>
      <c r="E216" s="19"/>
      <c r="F216" s="21"/>
      <c r="G216" s="42"/>
      <c r="H216" s="42"/>
      <c r="I216" s="22"/>
      <c r="J216" s="18"/>
    </row>
    <row r="217" spans="2:10" s="13" customFormat="1" ht="51" customHeight="1" x14ac:dyDescent="0.2">
      <c r="B217" s="90" t="s">
        <v>55</v>
      </c>
      <c r="C217" s="15" t="s">
        <v>56</v>
      </c>
      <c r="D217" s="17">
        <v>5.16</v>
      </c>
      <c r="E217" s="14"/>
      <c r="F217" s="59" t="s">
        <v>87</v>
      </c>
      <c r="G217" s="17"/>
      <c r="H217" s="17" t="s">
        <v>2</v>
      </c>
      <c r="I217" s="17"/>
      <c r="J217" s="43"/>
    </row>
    <row r="218" spans="2:10" s="13" customFormat="1" ht="15" customHeight="1" x14ac:dyDescent="0.2">
      <c r="B218" s="36"/>
      <c r="C218" s="20"/>
      <c r="D218" s="22"/>
      <c r="E218" s="19"/>
      <c r="F218" s="21"/>
      <c r="G218" s="63">
        <f>COUNTIF(G217:G217,"x")</f>
        <v>0</v>
      </c>
      <c r="H218" s="63">
        <f>COUNTIF(H217:H217,"x")</f>
        <v>1</v>
      </c>
      <c r="I218" s="63">
        <f>COUNTIF(I217:I217,"x")</f>
        <v>0</v>
      </c>
      <c r="J218" s="94">
        <f>IF(I218=1,"NA",G218/(1-I218))</f>
        <v>0</v>
      </c>
    </row>
    <row r="219" spans="2:10" s="13" customFormat="1" ht="15" customHeight="1" x14ac:dyDescent="0.2">
      <c r="B219" s="36"/>
      <c r="C219" s="20"/>
      <c r="D219" s="22"/>
      <c r="E219" s="19"/>
      <c r="F219" s="21"/>
      <c r="G219" s="25"/>
      <c r="H219" s="25"/>
      <c r="I219" s="22"/>
      <c r="J219" s="18"/>
    </row>
    <row r="220" spans="2:10" s="13" customFormat="1" ht="32" x14ac:dyDescent="0.2">
      <c r="B220" s="90" t="s">
        <v>57</v>
      </c>
      <c r="C220" s="15" t="s">
        <v>58</v>
      </c>
      <c r="D220" s="17">
        <v>5.18</v>
      </c>
      <c r="E220" s="58" t="s">
        <v>86</v>
      </c>
      <c r="F220" s="16"/>
      <c r="G220" s="17"/>
      <c r="H220" s="17" t="s">
        <v>2</v>
      </c>
      <c r="I220" s="17"/>
      <c r="J220" s="43"/>
    </row>
    <row r="221" spans="2:10" s="13" customFormat="1" x14ac:dyDescent="0.2">
      <c r="B221" s="36"/>
      <c r="C221" s="20"/>
      <c r="D221" s="22"/>
      <c r="E221" s="19"/>
      <c r="F221" s="21"/>
      <c r="G221" s="82">
        <f>COUNTIF(G220:G220,"x")</f>
        <v>0</v>
      </c>
      <c r="H221" s="82">
        <f>COUNTIF(H220:H220,"x")</f>
        <v>1</v>
      </c>
      <c r="I221" s="63">
        <f>COUNTIF(I220:I220,"x")</f>
        <v>0</v>
      </c>
      <c r="J221" s="94">
        <f>IF(I221=1,"NA",G221/(1-I221))</f>
        <v>0</v>
      </c>
    </row>
    <row r="222" spans="2:10" s="13" customFormat="1" x14ac:dyDescent="0.2">
      <c r="B222" s="36"/>
      <c r="C222" s="20"/>
      <c r="D222" s="22"/>
      <c r="E222" s="19"/>
      <c r="F222" s="21"/>
      <c r="G222" s="42"/>
      <c r="H222" s="42"/>
      <c r="I222" s="22"/>
      <c r="J222" s="18"/>
    </row>
    <row r="223" spans="2:10" s="13" customFormat="1" ht="15" customHeight="1" x14ac:dyDescent="0.2">
      <c r="B223" s="51">
        <v>4.2</v>
      </c>
      <c r="C223" s="116" t="s">
        <v>59</v>
      </c>
      <c r="D223" s="116"/>
      <c r="E223" s="116"/>
      <c r="F223" s="116"/>
      <c r="G223" s="117"/>
      <c r="H223" s="117"/>
      <c r="I223" s="117"/>
      <c r="J223" s="93">
        <f>AVERAGE(J229,J243,J256,J264,J270,J275,J283)</f>
        <v>0</v>
      </c>
    </row>
    <row r="224" spans="2:10" s="13" customFormat="1" ht="18" customHeight="1" x14ac:dyDescent="0.2">
      <c r="B224" s="91" t="s">
        <v>43</v>
      </c>
      <c r="C224" s="61" t="s">
        <v>231</v>
      </c>
      <c r="D224" s="38" t="s">
        <v>102</v>
      </c>
      <c r="E224" s="33"/>
      <c r="F224" s="87" t="s">
        <v>87</v>
      </c>
      <c r="G224" s="84"/>
      <c r="H224" s="52"/>
      <c r="I224" s="53"/>
      <c r="J224" s="54"/>
    </row>
    <row r="225" spans="2:10" s="13" customFormat="1" ht="32" x14ac:dyDescent="0.2">
      <c r="B225" s="91" t="s">
        <v>43</v>
      </c>
      <c r="C225" s="15" t="s">
        <v>232</v>
      </c>
      <c r="D225" s="24" t="s">
        <v>416</v>
      </c>
      <c r="E225" s="14"/>
      <c r="F225" s="70" t="s">
        <v>87</v>
      </c>
      <c r="G225" s="38"/>
      <c r="H225" s="38" t="s">
        <v>2</v>
      </c>
      <c r="I225" s="38"/>
      <c r="J225" s="38"/>
    </row>
    <row r="226" spans="2:10" s="13" customFormat="1" ht="32" x14ac:dyDescent="0.2">
      <c r="B226" s="91" t="s">
        <v>43</v>
      </c>
      <c r="C226" s="15" t="s">
        <v>233</v>
      </c>
      <c r="D226" s="24" t="s">
        <v>418</v>
      </c>
      <c r="E226" s="14"/>
      <c r="F226" s="70" t="s">
        <v>87</v>
      </c>
      <c r="G226" s="17"/>
      <c r="H226" s="17" t="s">
        <v>2</v>
      </c>
      <c r="I226" s="17"/>
      <c r="J226" s="17"/>
    </row>
    <row r="227" spans="2:10" s="13" customFormat="1" ht="34.5" customHeight="1" x14ac:dyDescent="0.2">
      <c r="B227" s="91" t="s">
        <v>43</v>
      </c>
      <c r="C227" s="15" t="s">
        <v>234</v>
      </c>
      <c r="D227" s="24" t="s">
        <v>417</v>
      </c>
      <c r="E227" s="14"/>
      <c r="F227" s="70" t="s">
        <v>87</v>
      </c>
      <c r="G227" s="17"/>
      <c r="H227" s="17" t="s">
        <v>2</v>
      </c>
      <c r="I227" s="17"/>
      <c r="J227" s="17"/>
    </row>
    <row r="228" spans="2:10" s="13" customFormat="1" ht="32" x14ac:dyDescent="0.2">
      <c r="B228" s="91" t="s">
        <v>43</v>
      </c>
      <c r="C228" s="15" t="s">
        <v>235</v>
      </c>
      <c r="D228" s="24" t="s">
        <v>419</v>
      </c>
      <c r="E228" s="14"/>
      <c r="F228" s="70" t="s">
        <v>87</v>
      </c>
      <c r="G228" s="17"/>
      <c r="H228" s="17" t="s">
        <v>2</v>
      </c>
      <c r="I228" s="17"/>
      <c r="J228" s="17"/>
    </row>
    <row r="229" spans="2:10" s="13" customFormat="1" x14ac:dyDescent="0.2">
      <c r="B229" s="36"/>
      <c r="C229" s="20"/>
      <c r="D229" s="22"/>
      <c r="E229" s="19"/>
      <c r="F229" s="21"/>
      <c r="G229" s="63">
        <f>COUNTIF(G225:G228,"x")</f>
        <v>0</v>
      </c>
      <c r="H229" s="63">
        <f>COUNTIF(H225:H228,"x")</f>
        <v>4</v>
      </c>
      <c r="I229" s="63">
        <f>COUNTIF(I225:I228,"x")</f>
        <v>0</v>
      </c>
      <c r="J229" s="94">
        <f>IF(I229=4,"NA",G229/(4-I229))</f>
        <v>0</v>
      </c>
    </row>
    <row r="230" spans="2:10" s="13" customFormat="1" x14ac:dyDescent="0.2">
      <c r="B230" s="36"/>
      <c r="C230" s="20"/>
      <c r="D230" s="22"/>
      <c r="E230" s="19"/>
      <c r="F230" s="21"/>
      <c r="G230" s="25"/>
      <c r="H230" s="25"/>
      <c r="I230" s="22"/>
      <c r="J230" s="18"/>
    </row>
    <row r="231" spans="2:10" s="13" customFormat="1" ht="19.5" customHeight="1" x14ac:dyDescent="0.2">
      <c r="B231" s="90" t="s">
        <v>46</v>
      </c>
      <c r="C231" s="15" t="s">
        <v>236</v>
      </c>
      <c r="D231" s="17" t="s">
        <v>103</v>
      </c>
      <c r="E231" s="14"/>
      <c r="F231" s="69" t="s">
        <v>87</v>
      </c>
      <c r="G231" s="84"/>
      <c r="H231" s="52"/>
      <c r="I231" s="53"/>
      <c r="J231" s="54"/>
    </row>
    <row r="232" spans="2:10" s="13" customFormat="1" ht="48.75" customHeight="1" x14ac:dyDescent="0.2">
      <c r="B232" s="90" t="s">
        <v>46</v>
      </c>
      <c r="C232" s="15" t="s">
        <v>441</v>
      </c>
      <c r="D232" s="24" t="s">
        <v>420</v>
      </c>
      <c r="E232" s="14"/>
      <c r="F232" s="70" t="s">
        <v>87</v>
      </c>
      <c r="G232" s="38"/>
      <c r="H232" s="38" t="s">
        <v>2</v>
      </c>
      <c r="I232" s="38"/>
      <c r="J232" s="38"/>
    </row>
    <row r="233" spans="2:10" s="13" customFormat="1" ht="51" customHeight="1" x14ac:dyDescent="0.2">
      <c r="B233" s="90" t="s">
        <v>46</v>
      </c>
      <c r="C233" s="15" t="s">
        <v>440</v>
      </c>
      <c r="D233" s="24" t="s">
        <v>421</v>
      </c>
      <c r="E233" s="14"/>
      <c r="F233" s="70" t="s">
        <v>87</v>
      </c>
      <c r="G233" s="17"/>
      <c r="H233" s="17" t="s">
        <v>2</v>
      </c>
      <c r="I233" s="17"/>
      <c r="J233" s="17"/>
    </row>
    <row r="234" spans="2:10" s="13" customFormat="1" ht="16" x14ac:dyDescent="0.2">
      <c r="B234" s="90" t="s">
        <v>46</v>
      </c>
      <c r="C234" s="15" t="s">
        <v>439</v>
      </c>
      <c r="D234" s="24" t="s">
        <v>422</v>
      </c>
      <c r="E234" s="14"/>
      <c r="F234" s="70" t="s">
        <v>87</v>
      </c>
      <c r="G234" s="17"/>
      <c r="H234" s="17" t="s">
        <v>2</v>
      </c>
      <c r="I234" s="17"/>
      <c r="J234" s="17"/>
    </row>
    <row r="235" spans="2:10" s="13" customFormat="1" ht="36.75" customHeight="1" x14ac:dyDescent="0.2">
      <c r="B235" s="90" t="s">
        <v>46</v>
      </c>
      <c r="C235" s="15" t="s">
        <v>434</v>
      </c>
      <c r="D235" s="24" t="s">
        <v>423</v>
      </c>
      <c r="E235" s="14"/>
      <c r="F235" s="70" t="s">
        <v>87</v>
      </c>
      <c r="G235" s="17"/>
      <c r="H235" s="17" t="s">
        <v>2</v>
      </c>
      <c r="I235" s="17"/>
      <c r="J235" s="17"/>
    </row>
    <row r="236" spans="2:10" s="13" customFormat="1" ht="32" x14ac:dyDescent="0.2">
      <c r="B236" s="90" t="s">
        <v>46</v>
      </c>
      <c r="C236" s="15" t="s">
        <v>435</v>
      </c>
      <c r="D236" s="24" t="s">
        <v>424</v>
      </c>
      <c r="E236" s="14"/>
      <c r="F236" s="70" t="s">
        <v>87</v>
      </c>
      <c r="G236" s="17"/>
      <c r="H236" s="17" t="s">
        <v>2</v>
      </c>
      <c r="I236" s="17"/>
      <c r="J236" s="17"/>
    </row>
    <row r="237" spans="2:10" s="13" customFormat="1" ht="16" x14ac:dyDescent="0.2">
      <c r="B237" s="90" t="s">
        <v>46</v>
      </c>
      <c r="C237" s="15" t="s">
        <v>436</v>
      </c>
      <c r="D237" s="24" t="s">
        <v>425</v>
      </c>
      <c r="E237" s="14"/>
      <c r="F237" s="70" t="s">
        <v>87</v>
      </c>
      <c r="G237" s="17"/>
      <c r="H237" s="17" t="s">
        <v>2</v>
      </c>
      <c r="I237" s="17"/>
      <c r="J237" s="17"/>
    </row>
    <row r="238" spans="2:10" s="13" customFormat="1" ht="36" customHeight="1" x14ac:dyDescent="0.2">
      <c r="B238" s="90" t="s">
        <v>46</v>
      </c>
      <c r="C238" s="15" t="s">
        <v>437</v>
      </c>
      <c r="D238" s="24" t="s">
        <v>426</v>
      </c>
      <c r="E238" s="14"/>
      <c r="F238" s="70" t="s">
        <v>87</v>
      </c>
      <c r="G238" s="17"/>
      <c r="H238" s="17" t="s">
        <v>2</v>
      </c>
      <c r="I238" s="17"/>
      <c r="J238" s="17"/>
    </row>
    <row r="239" spans="2:10" s="13" customFormat="1" ht="48" x14ac:dyDescent="0.2">
      <c r="B239" s="90" t="s">
        <v>46</v>
      </c>
      <c r="C239" s="30" t="s">
        <v>438</v>
      </c>
      <c r="D239" s="24" t="s">
        <v>427</v>
      </c>
      <c r="E239" s="14"/>
      <c r="F239" s="70" t="s">
        <v>87</v>
      </c>
      <c r="G239" s="17"/>
      <c r="H239" s="17" t="s">
        <v>2</v>
      </c>
      <c r="I239" s="17"/>
      <c r="J239" s="17"/>
    </row>
    <row r="240" spans="2:10" s="13" customFormat="1" ht="41" customHeight="1" x14ac:dyDescent="0.2">
      <c r="B240" s="90" t="s">
        <v>46</v>
      </c>
      <c r="C240" s="30" t="s">
        <v>433</v>
      </c>
      <c r="D240" s="24" t="s">
        <v>428</v>
      </c>
      <c r="E240" s="14"/>
      <c r="F240" s="70" t="s">
        <v>87</v>
      </c>
      <c r="G240" s="17"/>
      <c r="H240" s="17" t="s">
        <v>2</v>
      </c>
      <c r="I240" s="17"/>
      <c r="J240" s="17"/>
    </row>
    <row r="241" spans="2:10" s="13" customFormat="1" ht="16" x14ac:dyDescent="0.2">
      <c r="B241" s="90" t="s">
        <v>46</v>
      </c>
      <c r="C241" s="30" t="s">
        <v>431</v>
      </c>
      <c r="D241" s="24" t="s">
        <v>429</v>
      </c>
      <c r="E241" s="14"/>
      <c r="F241" s="70" t="s">
        <v>87</v>
      </c>
      <c r="G241" s="17"/>
      <c r="H241" s="17" t="s">
        <v>2</v>
      </c>
      <c r="I241" s="17"/>
      <c r="J241" s="17"/>
    </row>
    <row r="242" spans="2:10" s="13" customFormat="1" ht="29" customHeight="1" x14ac:dyDescent="0.2">
      <c r="B242" s="90" t="s">
        <v>46</v>
      </c>
      <c r="C242" s="32" t="s">
        <v>432</v>
      </c>
      <c r="D242" s="24" t="s">
        <v>430</v>
      </c>
      <c r="E242" s="14"/>
      <c r="F242" s="70" t="s">
        <v>87</v>
      </c>
      <c r="G242" s="17"/>
      <c r="H242" s="17" t="s">
        <v>2</v>
      </c>
      <c r="I242" s="17"/>
      <c r="J242" s="17"/>
    </row>
    <row r="243" spans="2:10" s="13" customFormat="1" ht="15" customHeight="1" x14ac:dyDescent="0.2">
      <c r="B243" s="36"/>
      <c r="C243" s="20"/>
      <c r="D243" s="22"/>
      <c r="E243" s="19"/>
      <c r="F243" s="21"/>
      <c r="G243" s="82">
        <f>COUNTIF(G232:G242,"x")</f>
        <v>0</v>
      </c>
      <c r="H243" s="82">
        <f>COUNTIF(H232:H242,"x")</f>
        <v>11</v>
      </c>
      <c r="I243" s="63">
        <f>COUNTIF(I232:I242,"x")</f>
        <v>0</v>
      </c>
      <c r="J243" s="94">
        <f>IF(I243=11,"NA",G243/(11-I243))</f>
        <v>0</v>
      </c>
    </row>
    <row r="244" spans="2:10" s="13" customFormat="1" ht="15" customHeight="1" x14ac:dyDescent="0.2">
      <c r="B244" s="36"/>
      <c r="C244" s="20"/>
      <c r="D244" s="22"/>
      <c r="E244" s="19"/>
      <c r="F244" s="21"/>
      <c r="G244" s="42"/>
      <c r="H244" s="42"/>
      <c r="I244" s="22"/>
      <c r="J244" s="18"/>
    </row>
    <row r="245" spans="2:10" s="13" customFormat="1" ht="15" customHeight="1" x14ac:dyDescent="0.2">
      <c r="B245" s="90" t="s">
        <v>60</v>
      </c>
      <c r="C245" s="15" t="s">
        <v>237</v>
      </c>
      <c r="D245" s="17" t="s">
        <v>104</v>
      </c>
      <c r="E245" s="14"/>
      <c r="F245" s="69" t="s">
        <v>87</v>
      </c>
      <c r="G245" s="84"/>
      <c r="H245" s="52"/>
      <c r="I245" s="53"/>
      <c r="J245" s="54"/>
    </row>
    <row r="246" spans="2:10" s="13" customFormat="1" ht="16" x14ac:dyDescent="0.2">
      <c r="B246" s="90" t="s">
        <v>60</v>
      </c>
      <c r="C246" s="15" t="s">
        <v>452</v>
      </c>
      <c r="D246" s="24" t="s">
        <v>448</v>
      </c>
      <c r="E246" s="14"/>
      <c r="F246" s="70" t="s">
        <v>87</v>
      </c>
      <c r="G246" s="38"/>
      <c r="H246" s="38" t="s">
        <v>2</v>
      </c>
      <c r="I246" s="38"/>
      <c r="J246" s="38"/>
    </row>
    <row r="247" spans="2:10" s="13" customFormat="1" ht="16" x14ac:dyDescent="0.2">
      <c r="B247" s="90" t="s">
        <v>60</v>
      </c>
      <c r="C247" s="15" t="s">
        <v>238</v>
      </c>
      <c r="D247" s="24" t="s">
        <v>453</v>
      </c>
      <c r="E247" s="14"/>
      <c r="F247" s="70" t="s">
        <v>87</v>
      </c>
      <c r="G247" s="17"/>
      <c r="H247" s="17" t="s">
        <v>2</v>
      </c>
      <c r="I247" s="17"/>
      <c r="J247" s="17"/>
    </row>
    <row r="248" spans="2:10" s="13" customFormat="1" ht="15" customHeight="1" x14ac:dyDescent="0.2">
      <c r="B248" s="90" t="s">
        <v>60</v>
      </c>
      <c r="C248" s="15" t="s">
        <v>442</v>
      </c>
      <c r="D248" s="24" t="s">
        <v>451</v>
      </c>
      <c r="E248" s="14"/>
      <c r="F248" s="70" t="s">
        <v>87</v>
      </c>
      <c r="G248" s="17"/>
      <c r="H248" s="17" t="s">
        <v>2</v>
      </c>
      <c r="I248" s="17"/>
      <c r="J248" s="17"/>
    </row>
    <row r="249" spans="2:10" s="13" customFormat="1" ht="32" x14ac:dyDescent="0.2">
      <c r="B249" s="90" t="s">
        <v>60</v>
      </c>
      <c r="C249" s="15" t="s">
        <v>443</v>
      </c>
      <c r="D249" s="24" t="s">
        <v>449</v>
      </c>
      <c r="E249" s="14"/>
      <c r="F249" s="70" t="s">
        <v>87</v>
      </c>
      <c r="G249" s="17"/>
      <c r="H249" s="17" t="s">
        <v>2</v>
      </c>
      <c r="I249" s="17"/>
      <c r="J249" s="17"/>
    </row>
    <row r="250" spans="2:10" s="13" customFormat="1" ht="34.5" customHeight="1" x14ac:dyDescent="0.2">
      <c r="B250" s="90" t="s">
        <v>60</v>
      </c>
      <c r="C250" s="15" t="s">
        <v>239</v>
      </c>
      <c r="D250" s="24" t="s">
        <v>450</v>
      </c>
      <c r="E250" s="14"/>
      <c r="F250" s="70" t="s">
        <v>87</v>
      </c>
      <c r="G250" s="17"/>
      <c r="H250" s="17" t="s">
        <v>2</v>
      </c>
      <c r="I250" s="17"/>
      <c r="J250" s="17"/>
    </row>
    <row r="251" spans="2:10" s="13" customFormat="1" ht="16" x14ac:dyDescent="0.2">
      <c r="B251" s="90" t="s">
        <v>60</v>
      </c>
      <c r="C251" s="15" t="s">
        <v>444</v>
      </c>
      <c r="D251" s="24" t="s">
        <v>454</v>
      </c>
      <c r="E251" s="14"/>
      <c r="F251" s="70" t="s">
        <v>87</v>
      </c>
      <c r="G251" s="17"/>
      <c r="H251" s="17" t="s">
        <v>2</v>
      </c>
      <c r="I251" s="17"/>
      <c r="J251" s="17"/>
    </row>
    <row r="252" spans="2:10" s="13" customFormat="1" ht="16" x14ac:dyDescent="0.2">
      <c r="B252" s="90" t="s">
        <v>60</v>
      </c>
      <c r="C252" s="15" t="s">
        <v>445</v>
      </c>
      <c r="D252" s="24" t="s">
        <v>455</v>
      </c>
      <c r="E252" s="14"/>
      <c r="F252" s="70" t="s">
        <v>87</v>
      </c>
      <c r="G252" s="17"/>
      <c r="H252" s="17" t="s">
        <v>2</v>
      </c>
      <c r="I252" s="17"/>
      <c r="J252" s="17"/>
    </row>
    <row r="253" spans="2:10" s="13" customFormat="1" ht="48" x14ac:dyDescent="0.2">
      <c r="B253" s="90" t="s">
        <v>60</v>
      </c>
      <c r="C253" s="30" t="s">
        <v>446</v>
      </c>
      <c r="D253" s="24" t="s">
        <v>456</v>
      </c>
      <c r="E253" s="14"/>
      <c r="F253" s="70" t="s">
        <v>87</v>
      </c>
      <c r="G253" s="17"/>
      <c r="H253" s="17" t="s">
        <v>2</v>
      </c>
      <c r="I253" s="17"/>
      <c r="J253" s="17"/>
    </row>
    <row r="254" spans="2:10" s="13" customFormat="1" ht="40.5" customHeight="1" x14ac:dyDescent="0.2">
      <c r="B254" s="90" t="s">
        <v>60</v>
      </c>
      <c r="C254" s="30" t="s">
        <v>447</v>
      </c>
      <c r="D254" s="24" t="s">
        <v>457</v>
      </c>
      <c r="E254" s="14"/>
      <c r="F254" s="70" t="s">
        <v>87</v>
      </c>
      <c r="G254" s="17"/>
      <c r="H254" s="17" t="s">
        <v>2</v>
      </c>
      <c r="I254" s="17"/>
      <c r="J254" s="17"/>
    </row>
    <row r="255" spans="2:10" s="13" customFormat="1" ht="32" x14ac:dyDescent="0.2">
      <c r="B255" s="90" t="s">
        <v>60</v>
      </c>
      <c r="C255" s="30" t="s">
        <v>240</v>
      </c>
      <c r="D255" s="24" t="s">
        <v>458</v>
      </c>
      <c r="E255" s="14"/>
      <c r="F255" s="70" t="s">
        <v>87</v>
      </c>
      <c r="G255" s="17"/>
      <c r="H255" s="17" t="s">
        <v>2</v>
      </c>
      <c r="I255" s="17"/>
      <c r="J255" s="17"/>
    </row>
    <row r="256" spans="2:10" s="13" customFormat="1" x14ac:dyDescent="0.2">
      <c r="B256" s="36"/>
      <c r="C256" s="20"/>
      <c r="D256" s="22"/>
      <c r="E256" s="19"/>
      <c r="F256" s="21"/>
      <c r="G256" s="82">
        <f>COUNTIF(G246:G255,"x")</f>
        <v>0</v>
      </c>
      <c r="H256" s="82">
        <f>COUNTIF(H246:H255,"x")</f>
        <v>10</v>
      </c>
      <c r="I256" s="63">
        <f>COUNTIF(I246:I255,"x")</f>
        <v>0</v>
      </c>
      <c r="J256" s="94">
        <f>IF(I256=10,"NA",G256/(10-I256))</f>
        <v>0</v>
      </c>
    </row>
    <row r="257" spans="2:10" s="13" customFormat="1" x14ac:dyDescent="0.2">
      <c r="B257" s="36"/>
      <c r="C257" s="20"/>
      <c r="D257" s="22"/>
      <c r="E257" s="19"/>
      <c r="F257" s="21"/>
      <c r="G257" s="42"/>
      <c r="H257" s="42"/>
      <c r="I257" s="22"/>
      <c r="J257" s="18"/>
    </row>
    <row r="258" spans="2:10" s="13" customFormat="1" ht="35.25" customHeight="1" x14ac:dyDescent="0.2">
      <c r="B258" s="90" t="s">
        <v>61</v>
      </c>
      <c r="C258" s="15" t="s">
        <v>241</v>
      </c>
      <c r="D258" s="17" t="s">
        <v>105</v>
      </c>
      <c r="E258" s="14"/>
      <c r="F258" s="69" t="s">
        <v>87</v>
      </c>
      <c r="G258" s="84"/>
      <c r="H258" s="52"/>
      <c r="I258" s="53"/>
      <c r="J258" s="54"/>
    </row>
    <row r="259" spans="2:10" s="13" customFormat="1" ht="15" customHeight="1" x14ac:dyDescent="0.2">
      <c r="B259" s="90" t="s">
        <v>61</v>
      </c>
      <c r="C259" s="15" t="s">
        <v>242</v>
      </c>
      <c r="D259" s="24" t="s">
        <v>459</v>
      </c>
      <c r="E259" s="14"/>
      <c r="F259" s="70" t="s">
        <v>87</v>
      </c>
      <c r="G259" s="38"/>
      <c r="H259" s="38" t="s">
        <v>2</v>
      </c>
      <c r="I259" s="38"/>
      <c r="J259" s="38"/>
    </row>
    <row r="260" spans="2:10" s="13" customFormat="1" ht="16" x14ac:dyDescent="0.2">
      <c r="B260" s="90" t="s">
        <v>61</v>
      </c>
      <c r="C260" s="15" t="s">
        <v>243</v>
      </c>
      <c r="D260" s="24" t="s">
        <v>460</v>
      </c>
      <c r="E260" s="14"/>
      <c r="F260" s="70" t="s">
        <v>87</v>
      </c>
      <c r="G260" s="17"/>
      <c r="H260" s="17" t="s">
        <v>2</v>
      </c>
      <c r="I260" s="17"/>
      <c r="J260" s="17"/>
    </row>
    <row r="261" spans="2:10" s="13" customFormat="1" ht="16" x14ac:dyDescent="0.2">
      <c r="B261" s="90" t="s">
        <v>61</v>
      </c>
      <c r="C261" s="15" t="s">
        <v>245</v>
      </c>
      <c r="D261" s="24" t="s">
        <v>461</v>
      </c>
      <c r="E261" s="14"/>
      <c r="F261" s="70" t="s">
        <v>87</v>
      </c>
      <c r="G261" s="17"/>
      <c r="H261" s="17" t="s">
        <v>2</v>
      </c>
      <c r="I261" s="17"/>
      <c r="J261" s="17"/>
    </row>
    <row r="262" spans="2:10" s="13" customFormat="1" ht="16" x14ac:dyDescent="0.2">
      <c r="B262" s="90" t="s">
        <v>61</v>
      </c>
      <c r="C262" s="15" t="s">
        <v>246</v>
      </c>
      <c r="D262" s="24" t="s">
        <v>463</v>
      </c>
      <c r="E262" s="14"/>
      <c r="F262" s="70" t="s">
        <v>87</v>
      </c>
      <c r="G262" s="17"/>
      <c r="H262" s="17" t="s">
        <v>2</v>
      </c>
      <c r="I262" s="17"/>
      <c r="J262" s="17"/>
    </row>
    <row r="263" spans="2:10" s="13" customFormat="1" ht="16" x14ac:dyDescent="0.2">
      <c r="B263" s="90" t="s">
        <v>61</v>
      </c>
      <c r="C263" s="15" t="s">
        <v>244</v>
      </c>
      <c r="D263" s="24" t="s">
        <v>462</v>
      </c>
      <c r="E263" s="14"/>
      <c r="F263" s="70" t="s">
        <v>87</v>
      </c>
      <c r="G263" s="17"/>
      <c r="H263" s="17" t="s">
        <v>2</v>
      </c>
      <c r="I263" s="17"/>
      <c r="J263" s="17"/>
    </row>
    <row r="264" spans="2:10" s="13" customFormat="1" x14ac:dyDescent="0.2">
      <c r="B264" s="36"/>
      <c r="C264" s="20"/>
      <c r="D264" s="22"/>
      <c r="E264" s="19"/>
      <c r="F264" s="21"/>
      <c r="G264" s="63">
        <f>COUNTIF(G259:G263,"x")</f>
        <v>0</v>
      </c>
      <c r="H264" s="63">
        <f>COUNTIF(H259:H263,"x")</f>
        <v>5</v>
      </c>
      <c r="I264" s="63">
        <f>COUNTIF(I259:I263,"x")</f>
        <v>0</v>
      </c>
      <c r="J264" s="94">
        <f>IF(I264=5,"NA",G264/(5-I264))</f>
        <v>0</v>
      </c>
    </row>
    <row r="265" spans="2:10" s="13" customFormat="1" x14ac:dyDescent="0.2">
      <c r="B265" s="36"/>
      <c r="C265" s="20"/>
      <c r="D265" s="22"/>
      <c r="E265" s="19"/>
      <c r="F265" s="21"/>
      <c r="G265" s="25"/>
      <c r="H265" s="25"/>
      <c r="I265" s="22"/>
      <c r="J265" s="18"/>
    </row>
    <row r="266" spans="2:10" s="13" customFormat="1" ht="30" customHeight="1" x14ac:dyDescent="0.2">
      <c r="B266" s="90" t="s">
        <v>62</v>
      </c>
      <c r="C266" s="32" t="s">
        <v>247</v>
      </c>
      <c r="D266" s="17" t="s">
        <v>106</v>
      </c>
      <c r="E266" s="14"/>
      <c r="F266" s="69" t="s">
        <v>87</v>
      </c>
      <c r="G266" s="84"/>
      <c r="H266" s="52"/>
      <c r="I266" s="53"/>
      <c r="J266" s="54"/>
    </row>
    <row r="267" spans="2:10" s="13" customFormat="1" ht="47.25" customHeight="1" x14ac:dyDescent="0.2">
      <c r="B267" s="90" t="s">
        <v>62</v>
      </c>
      <c r="C267" s="15" t="s">
        <v>248</v>
      </c>
      <c r="D267" s="24" t="s">
        <v>464</v>
      </c>
      <c r="E267" s="14"/>
      <c r="F267" s="70" t="s">
        <v>87</v>
      </c>
      <c r="G267" s="38"/>
      <c r="H267" s="38" t="s">
        <v>2</v>
      </c>
      <c r="I267" s="38"/>
      <c r="J267" s="38"/>
    </row>
    <row r="268" spans="2:10" s="13" customFormat="1" ht="48" x14ac:dyDescent="0.2">
      <c r="B268" s="90" t="s">
        <v>62</v>
      </c>
      <c r="C268" s="15" t="s">
        <v>249</v>
      </c>
      <c r="D268" s="24" t="s">
        <v>465</v>
      </c>
      <c r="E268" s="14"/>
      <c r="F268" s="70" t="s">
        <v>87</v>
      </c>
      <c r="G268" s="17"/>
      <c r="H268" s="17" t="s">
        <v>2</v>
      </c>
      <c r="I268" s="17"/>
      <c r="J268" s="17"/>
    </row>
    <row r="269" spans="2:10" s="13" customFormat="1" ht="46.5" customHeight="1" x14ac:dyDescent="0.2">
      <c r="B269" s="90" t="s">
        <v>62</v>
      </c>
      <c r="C269" s="15" t="s">
        <v>250</v>
      </c>
      <c r="D269" s="24" t="s">
        <v>466</v>
      </c>
      <c r="E269" s="14"/>
      <c r="F269" s="70" t="s">
        <v>87</v>
      </c>
      <c r="G269" s="17"/>
      <c r="H269" s="17" t="s">
        <v>2</v>
      </c>
      <c r="I269" s="17"/>
      <c r="J269" s="17"/>
    </row>
    <row r="270" spans="2:10" s="13" customFormat="1" ht="15" customHeight="1" x14ac:dyDescent="0.2">
      <c r="B270" s="36"/>
      <c r="C270" s="20"/>
      <c r="D270" s="22"/>
      <c r="E270" s="19"/>
      <c r="F270" s="21"/>
      <c r="G270" s="63">
        <f>COUNTIF(G267:G269,"x")</f>
        <v>0</v>
      </c>
      <c r="H270" s="86">
        <f>COUNTIF(H267:H269,"x")</f>
        <v>3</v>
      </c>
      <c r="I270" s="63">
        <f>COUNTIF(I267:I269,"x")</f>
        <v>0</v>
      </c>
      <c r="J270" s="94">
        <f>IF(I270=3,"NA",G270/(3-I270))</f>
        <v>0</v>
      </c>
    </row>
    <row r="271" spans="2:10" s="13" customFormat="1" ht="15" customHeight="1" x14ac:dyDescent="0.2">
      <c r="B271" s="36"/>
      <c r="C271" s="20"/>
      <c r="D271" s="22"/>
      <c r="E271" s="19"/>
      <c r="F271" s="21"/>
      <c r="G271" s="25"/>
      <c r="H271" s="25"/>
      <c r="I271" s="25"/>
      <c r="J271" s="18"/>
    </row>
    <row r="272" spans="2:10" s="13" customFormat="1" ht="48" customHeight="1" x14ac:dyDescent="0.2">
      <c r="B272" s="90" t="s">
        <v>63</v>
      </c>
      <c r="C272" s="15" t="s">
        <v>251</v>
      </c>
      <c r="D272" s="17" t="s">
        <v>107</v>
      </c>
      <c r="E272" s="14"/>
      <c r="F272" s="69" t="s">
        <v>87</v>
      </c>
      <c r="G272" s="84"/>
      <c r="H272" s="52"/>
      <c r="I272" s="53"/>
      <c r="J272" s="54"/>
    </row>
    <row r="273" spans="2:10" s="13" customFormat="1" ht="32" x14ac:dyDescent="0.2">
      <c r="B273" s="90" t="s">
        <v>63</v>
      </c>
      <c r="C273" s="15" t="s">
        <v>252</v>
      </c>
      <c r="D273" s="24" t="s">
        <v>466</v>
      </c>
      <c r="E273" s="14"/>
      <c r="F273" s="70" t="s">
        <v>87</v>
      </c>
      <c r="G273" s="38"/>
      <c r="H273" s="38" t="s">
        <v>2</v>
      </c>
      <c r="I273" s="38"/>
      <c r="J273" s="38"/>
    </row>
    <row r="274" spans="2:10" s="13" customFormat="1" ht="32" x14ac:dyDescent="0.2">
      <c r="B274" s="90" t="s">
        <v>63</v>
      </c>
      <c r="C274" s="15" t="s">
        <v>253</v>
      </c>
      <c r="D274" s="24" t="s">
        <v>466</v>
      </c>
      <c r="E274" s="14"/>
      <c r="F274" s="70" t="s">
        <v>87</v>
      </c>
      <c r="G274" s="17"/>
      <c r="H274" s="17" t="s">
        <v>2</v>
      </c>
      <c r="I274" s="17"/>
      <c r="J274" s="17"/>
    </row>
    <row r="275" spans="2:10" s="13" customFormat="1" x14ac:dyDescent="0.2">
      <c r="B275" s="36"/>
      <c r="C275" s="20"/>
      <c r="D275" s="22"/>
      <c r="E275" s="19"/>
      <c r="F275" s="21"/>
      <c r="G275" s="82">
        <f>COUNTIF(G273:G274,"x")</f>
        <v>0</v>
      </c>
      <c r="H275" s="83">
        <f>COUNTIF(H273:H274,"x")</f>
        <v>2</v>
      </c>
      <c r="I275" s="63">
        <f>COUNTIF(I273:I274,"x")</f>
        <v>0</v>
      </c>
      <c r="J275" s="94">
        <f>IF(I275=2,"NA",G275/(2-I275))</f>
        <v>0</v>
      </c>
    </row>
    <row r="276" spans="2:10" s="13" customFormat="1" x14ac:dyDescent="0.2">
      <c r="B276" s="36"/>
      <c r="C276" s="20"/>
      <c r="D276" s="22"/>
      <c r="E276" s="19"/>
      <c r="F276" s="21"/>
      <c r="G276" s="42"/>
      <c r="H276" s="42"/>
      <c r="I276" s="22"/>
      <c r="J276" s="18"/>
    </row>
    <row r="277" spans="2:10" s="13" customFormat="1" ht="30" customHeight="1" x14ac:dyDescent="0.2">
      <c r="B277" s="90" t="s">
        <v>64</v>
      </c>
      <c r="C277" s="32" t="s">
        <v>254</v>
      </c>
      <c r="D277" s="17" t="s">
        <v>108</v>
      </c>
      <c r="E277" s="14"/>
      <c r="F277" s="69" t="s">
        <v>87</v>
      </c>
      <c r="G277" s="84"/>
      <c r="H277" s="52"/>
      <c r="I277" s="53"/>
      <c r="J277" s="54"/>
    </row>
    <row r="278" spans="2:10" s="13" customFormat="1" ht="32" x14ac:dyDescent="0.2">
      <c r="B278" s="90" t="s">
        <v>64</v>
      </c>
      <c r="C278" s="15" t="s">
        <v>255</v>
      </c>
      <c r="D278" s="24" t="s">
        <v>467</v>
      </c>
      <c r="E278" s="14"/>
      <c r="F278" s="70" t="s">
        <v>87</v>
      </c>
      <c r="G278" s="38"/>
      <c r="H278" s="17" t="s">
        <v>2</v>
      </c>
      <c r="I278" s="17"/>
      <c r="J278" s="38"/>
    </row>
    <row r="279" spans="2:10" s="13" customFormat="1" ht="32" x14ac:dyDescent="0.2">
      <c r="B279" s="90" t="s">
        <v>64</v>
      </c>
      <c r="C279" s="15" t="s">
        <v>256</v>
      </c>
      <c r="D279" s="24" t="s">
        <v>469</v>
      </c>
      <c r="E279" s="14"/>
      <c r="F279" s="70" t="s">
        <v>87</v>
      </c>
      <c r="G279" s="17"/>
      <c r="H279" s="17" t="s">
        <v>2</v>
      </c>
      <c r="I279" s="17"/>
      <c r="J279" s="17"/>
    </row>
    <row r="280" spans="2:10" s="13" customFormat="1" ht="15" customHeight="1" x14ac:dyDescent="0.2">
      <c r="B280" s="90" t="s">
        <v>64</v>
      </c>
      <c r="C280" s="15" t="s">
        <v>257</v>
      </c>
      <c r="D280" s="24" t="s">
        <v>471</v>
      </c>
      <c r="E280" s="14"/>
      <c r="F280" s="70" t="s">
        <v>87</v>
      </c>
      <c r="G280" s="17"/>
      <c r="H280" s="17" t="s">
        <v>2</v>
      </c>
      <c r="I280" s="17"/>
      <c r="J280" s="17"/>
    </row>
    <row r="281" spans="2:10" s="13" customFormat="1" ht="32" x14ac:dyDescent="0.2">
      <c r="B281" s="90" t="s">
        <v>64</v>
      </c>
      <c r="C281" s="15" t="s">
        <v>259</v>
      </c>
      <c r="D281" s="24" t="s">
        <v>470</v>
      </c>
      <c r="E281" s="14"/>
      <c r="F281" s="70" t="s">
        <v>87</v>
      </c>
      <c r="G281" s="17"/>
      <c r="H281" s="17" t="s">
        <v>2</v>
      </c>
      <c r="I281" s="17"/>
      <c r="J281" s="17"/>
    </row>
    <row r="282" spans="2:10" s="13" customFormat="1" ht="16" x14ac:dyDescent="0.2">
      <c r="B282" s="90" t="s">
        <v>64</v>
      </c>
      <c r="C282" s="15" t="s">
        <v>258</v>
      </c>
      <c r="D282" s="24" t="s">
        <v>468</v>
      </c>
      <c r="E282" s="14"/>
      <c r="F282" s="70" t="s">
        <v>87</v>
      </c>
      <c r="G282" s="17"/>
      <c r="H282" s="17" t="s">
        <v>2</v>
      </c>
      <c r="I282" s="17"/>
      <c r="J282" s="17"/>
    </row>
    <row r="283" spans="2:10" s="13" customFormat="1" x14ac:dyDescent="0.2">
      <c r="B283" s="36"/>
      <c r="C283" s="20"/>
      <c r="D283" s="22"/>
      <c r="E283" s="19"/>
      <c r="F283" s="21"/>
      <c r="G283" s="63">
        <f>COUNTIF(G278:G282,"x")</f>
        <v>0</v>
      </c>
      <c r="H283" s="63">
        <f>COUNTIF(H278:H282,"x")</f>
        <v>5</v>
      </c>
      <c r="I283" s="63">
        <f>COUNTIF(I278:I282,"x")</f>
        <v>0</v>
      </c>
      <c r="J283" s="94">
        <f>IF(I283=5,"NA",G283/(5-I283))</f>
        <v>0</v>
      </c>
    </row>
    <row r="284" spans="2:10" s="13" customFormat="1" x14ac:dyDescent="0.2">
      <c r="B284" s="36"/>
      <c r="C284" s="20"/>
      <c r="D284" s="22"/>
      <c r="E284" s="19"/>
      <c r="F284" s="21"/>
      <c r="G284" s="25"/>
      <c r="H284" s="25"/>
      <c r="I284" s="22"/>
      <c r="J284" s="18"/>
    </row>
    <row r="285" spans="2:10" s="13" customFormat="1" ht="15" customHeight="1" x14ac:dyDescent="0.2">
      <c r="B285" s="51">
        <v>4.3</v>
      </c>
      <c r="C285" s="116" t="s">
        <v>65</v>
      </c>
      <c r="D285" s="116"/>
      <c r="E285" s="116"/>
      <c r="F285" s="116"/>
      <c r="G285" s="116"/>
      <c r="H285" s="116"/>
      <c r="I285" s="116"/>
      <c r="J285" s="93">
        <f>AVERAGE(J287,J302,J312,J319)</f>
        <v>0</v>
      </c>
    </row>
    <row r="286" spans="2:10" s="13" customFormat="1" ht="47.25" customHeight="1" x14ac:dyDescent="0.2">
      <c r="B286" s="90" t="s">
        <v>66</v>
      </c>
      <c r="C286" s="15" t="s">
        <v>67</v>
      </c>
      <c r="D286" s="17" t="s">
        <v>109</v>
      </c>
      <c r="E286" s="14"/>
      <c r="F286" s="59" t="s">
        <v>87</v>
      </c>
      <c r="G286" s="17"/>
      <c r="H286" s="17" t="s">
        <v>2</v>
      </c>
      <c r="I286" s="17"/>
      <c r="J286" s="43"/>
    </row>
    <row r="287" spans="2:10" s="13" customFormat="1" x14ac:dyDescent="0.2">
      <c r="B287" s="36"/>
      <c r="C287" s="20"/>
      <c r="D287" s="22"/>
      <c r="E287" s="19"/>
      <c r="F287" s="21"/>
      <c r="G287" s="82">
        <f>COUNTIF(G286:G286,"x")</f>
        <v>0</v>
      </c>
      <c r="H287" s="82">
        <f>COUNTIF(H286:H286,"x")</f>
        <v>1</v>
      </c>
      <c r="I287" s="63">
        <f>COUNTIF(I286:I286,"x")</f>
        <v>0</v>
      </c>
      <c r="J287" s="94">
        <f>IF(I287=1,"NA",G287/(1-I287))</f>
        <v>0</v>
      </c>
    </row>
    <row r="288" spans="2:10" s="13" customFormat="1" x14ac:dyDescent="0.2">
      <c r="B288" s="36"/>
      <c r="C288" s="20"/>
      <c r="D288" s="22"/>
      <c r="E288" s="19"/>
      <c r="F288" s="21"/>
      <c r="G288" s="42"/>
      <c r="H288" s="42"/>
      <c r="I288" s="22"/>
      <c r="J288" s="18"/>
    </row>
    <row r="289" spans="2:10" s="13" customFormat="1" ht="50.25" customHeight="1" x14ac:dyDescent="0.2">
      <c r="B289" s="92" t="s">
        <v>68</v>
      </c>
      <c r="C289" s="15" t="s">
        <v>472</v>
      </c>
      <c r="D289" s="37" t="s">
        <v>110</v>
      </c>
      <c r="E289" s="31"/>
      <c r="F289" s="69" t="s">
        <v>87</v>
      </c>
      <c r="G289" s="84"/>
      <c r="H289" s="52"/>
      <c r="I289" s="53"/>
      <c r="J289" s="54"/>
    </row>
    <row r="290" spans="2:10" s="13" customFormat="1" ht="32" x14ac:dyDescent="0.2">
      <c r="B290" s="92" t="s">
        <v>68</v>
      </c>
      <c r="C290" s="15" t="s">
        <v>260</v>
      </c>
      <c r="D290" s="24" t="s">
        <v>473</v>
      </c>
      <c r="E290" s="14"/>
      <c r="F290" s="70" t="s">
        <v>87</v>
      </c>
      <c r="G290" s="38"/>
      <c r="H290" s="17" t="s">
        <v>2</v>
      </c>
      <c r="I290" s="17"/>
      <c r="J290" s="38"/>
    </row>
    <row r="291" spans="2:10" s="13" customFormat="1" ht="32" x14ac:dyDescent="0.2">
      <c r="B291" s="92" t="s">
        <v>68</v>
      </c>
      <c r="C291" s="15" t="s">
        <v>261</v>
      </c>
      <c r="D291" s="24" t="s">
        <v>474</v>
      </c>
      <c r="E291" s="14"/>
      <c r="F291" s="70" t="s">
        <v>87</v>
      </c>
      <c r="G291" s="17"/>
      <c r="H291" s="17" t="s">
        <v>2</v>
      </c>
      <c r="I291" s="17"/>
      <c r="J291" s="17"/>
    </row>
    <row r="292" spans="2:10" s="13" customFormat="1" ht="61.5" customHeight="1" x14ac:dyDescent="0.2">
      <c r="B292" s="92" t="s">
        <v>68</v>
      </c>
      <c r="C292" s="32" t="s">
        <v>262</v>
      </c>
      <c r="D292" s="24" t="s">
        <v>475</v>
      </c>
      <c r="E292" s="14"/>
      <c r="F292" s="70" t="s">
        <v>87</v>
      </c>
      <c r="G292" s="17"/>
      <c r="H292" s="17" t="s">
        <v>2</v>
      </c>
      <c r="I292" s="17"/>
      <c r="J292" s="17"/>
    </row>
    <row r="293" spans="2:10" s="13" customFormat="1" ht="48" x14ac:dyDescent="0.2">
      <c r="B293" s="92" t="s">
        <v>68</v>
      </c>
      <c r="C293" s="15" t="s">
        <v>263</v>
      </c>
      <c r="D293" s="24" t="s">
        <v>476</v>
      </c>
      <c r="E293" s="14"/>
      <c r="F293" s="70" t="s">
        <v>87</v>
      </c>
      <c r="G293" s="17"/>
      <c r="H293" s="17" t="s">
        <v>2</v>
      </c>
      <c r="I293" s="17"/>
      <c r="J293" s="17"/>
    </row>
    <row r="294" spans="2:10" s="13" customFormat="1" ht="32" x14ac:dyDescent="0.2">
      <c r="B294" s="92" t="s">
        <v>68</v>
      </c>
      <c r="C294" s="15" t="s">
        <v>264</v>
      </c>
      <c r="D294" s="24" t="s">
        <v>477</v>
      </c>
      <c r="E294" s="14"/>
      <c r="F294" s="70" t="s">
        <v>87</v>
      </c>
      <c r="G294" s="17"/>
      <c r="H294" s="17" t="s">
        <v>2</v>
      </c>
      <c r="I294" s="17"/>
      <c r="J294" s="17"/>
    </row>
    <row r="295" spans="2:10" s="13" customFormat="1" ht="48" x14ac:dyDescent="0.2">
      <c r="B295" s="92" t="s">
        <v>68</v>
      </c>
      <c r="C295" s="15" t="s">
        <v>265</v>
      </c>
      <c r="D295" s="24" t="s">
        <v>478</v>
      </c>
      <c r="E295" s="14"/>
      <c r="F295" s="70" t="s">
        <v>87</v>
      </c>
      <c r="G295" s="17"/>
      <c r="H295" s="17" t="s">
        <v>2</v>
      </c>
      <c r="I295" s="17"/>
      <c r="J295" s="17"/>
    </row>
    <row r="296" spans="2:10" s="13" customFormat="1" ht="34.5" customHeight="1" x14ac:dyDescent="0.2">
      <c r="B296" s="92" t="s">
        <v>68</v>
      </c>
      <c r="C296" s="32" t="s">
        <v>266</v>
      </c>
      <c r="D296" s="24" t="s">
        <v>479</v>
      </c>
      <c r="E296" s="14"/>
      <c r="F296" s="70" t="s">
        <v>87</v>
      </c>
      <c r="G296" s="17"/>
      <c r="H296" s="17" t="s">
        <v>2</v>
      </c>
      <c r="I296" s="17"/>
      <c r="J296" s="17"/>
    </row>
    <row r="297" spans="2:10" s="13" customFormat="1" ht="48" x14ac:dyDescent="0.2">
      <c r="B297" s="92" t="s">
        <v>68</v>
      </c>
      <c r="C297" s="16" t="s">
        <v>267</v>
      </c>
      <c r="D297" s="24" t="s">
        <v>480</v>
      </c>
      <c r="E297" s="14"/>
      <c r="F297" s="70" t="s">
        <v>87</v>
      </c>
      <c r="G297" s="17"/>
      <c r="H297" s="17" t="s">
        <v>2</v>
      </c>
      <c r="I297" s="17"/>
      <c r="J297" s="17"/>
    </row>
    <row r="298" spans="2:10" s="13" customFormat="1" ht="48" x14ac:dyDescent="0.2">
      <c r="B298" s="92" t="s">
        <v>68</v>
      </c>
      <c r="C298" s="32" t="s">
        <v>521</v>
      </c>
      <c r="D298" s="24" t="s">
        <v>481</v>
      </c>
      <c r="E298" s="14"/>
      <c r="F298" s="70" t="s">
        <v>87</v>
      </c>
      <c r="G298" s="17"/>
      <c r="H298" s="17" t="s">
        <v>2</v>
      </c>
      <c r="I298" s="17"/>
      <c r="J298" s="17"/>
    </row>
    <row r="299" spans="2:10" s="13" customFormat="1" ht="45.75" customHeight="1" x14ac:dyDescent="0.2">
      <c r="B299" s="92" t="s">
        <v>68</v>
      </c>
      <c r="C299" s="16" t="s">
        <v>268</v>
      </c>
      <c r="D299" s="24" t="s">
        <v>483</v>
      </c>
      <c r="E299" s="14"/>
      <c r="F299" s="70" t="s">
        <v>87</v>
      </c>
      <c r="G299" s="17"/>
      <c r="H299" s="17" t="s">
        <v>2</v>
      </c>
      <c r="I299" s="17"/>
      <c r="J299" s="17"/>
    </row>
    <row r="300" spans="2:10" s="13" customFormat="1" ht="80" x14ac:dyDescent="0.2">
      <c r="B300" s="92" t="s">
        <v>68</v>
      </c>
      <c r="C300" s="15" t="s">
        <v>269</v>
      </c>
      <c r="D300" s="24" t="s">
        <v>484</v>
      </c>
      <c r="E300" s="14"/>
      <c r="F300" s="70" t="s">
        <v>87</v>
      </c>
      <c r="G300" s="17"/>
      <c r="H300" s="17" t="s">
        <v>2</v>
      </c>
      <c r="I300" s="17"/>
      <c r="J300" s="17"/>
    </row>
    <row r="301" spans="2:10" s="13" customFormat="1" ht="62.25" customHeight="1" x14ac:dyDescent="0.2">
      <c r="B301" s="90" t="s">
        <v>68</v>
      </c>
      <c r="C301" s="15" t="s">
        <v>270</v>
      </c>
      <c r="D301" s="24" t="s">
        <v>482</v>
      </c>
      <c r="E301" s="14"/>
      <c r="F301" s="70" t="s">
        <v>87</v>
      </c>
      <c r="G301" s="17"/>
      <c r="H301" s="17" t="s">
        <v>2</v>
      </c>
      <c r="I301" s="17"/>
      <c r="J301" s="17"/>
    </row>
    <row r="302" spans="2:10" s="13" customFormat="1" x14ac:dyDescent="0.2">
      <c r="B302" s="36"/>
      <c r="C302" s="20"/>
      <c r="D302" s="22"/>
      <c r="E302" s="19"/>
      <c r="F302" s="21"/>
      <c r="G302" s="63">
        <f>COUNTIF(G290:G301,"x")</f>
        <v>0</v>
      </c>
      <c r="H302" s="63">
        <f>COUNTIF(H290:H301,"x")</f>
        <v>12</v>
      </c>
      <c r="I302" s="63">
        <f>COUNTIF(I290:I301,"x")</f>
        <v>0</v>
      </c>
      <c r="J302" s="94">
        <f>IF(I302=12,"NA",G302/(12-I302))</f>
        <v>0</v>
      </c>
    </row>
    <row r="303" spans="2:10" s="13" customFormat="1" x14ac:dyDescent="0.2">
      <c r="B303" s="36"/>
      <c r="C303" s="20"/>
      <c r="D303" s="22"/>
      <c r="E303" s="19"/>
      <c r="F303" s="21"/>
      <c r="G303" s="25"/>
      <c r="H303" s="25"/>
      <c r="I303" s="22"/>
      <c r="J303" s="18"/>
    </row>
    <row r="304" spans="2:10" s="13" customFormat="1" ht="30" customHeight="1" x14ac:dyDescent="0.2">
      <c r="B304" s="90" t="s">
        <v>69</v>
      </c>
      <c r="C304" s="32" t="s">
        <v>271</v>
      </c>
      <c r="D304" s="17" t="s">
        <v>485</v>
      </c>
      <c r="E304" s="14"/>
      <c r="F304" s="69" t="s">
        <v>87</v>
      </c>
      <c r="G304" s="84"/>
      <c r="H304" s="52"/>
      <c r="I304" s="53"/>
      <c r="J304" s="54"/>
    </row>
    <row r="305" spans="2:10" s="13" customFormat="1" ht="32" x14ac:dyDescent="0.2">
      <c r="B305" s="90" t="s">
        <v>69</v>
      </c>
      <c r="C305" s="15" t="s">
        <v>272</v>
      </c>
      <c r="D305" s="24" t="s">
        <v>486</v>
      </c>
      <c r="E305" s="14"/>
      <c r="F305" s="70" t="s">
        <v>87</v>
      </c>
      <c r="G305" s="38"/>
      <c r="H305" s="38" t="s">
        <v>2</v>
      </c>
      <c r="I305" s="38"/>
      <c r="J305" s="38"/>
    </row>
    <row r="306" spans="2:10" s="13" customFormat="1" ht="16" x14ac:dyDescent="0.2">
      <c r="B306" s="90" t="s">
        <v>69</v>
      </c>
      <c r="C306" s="15" t="s">
        <v>273</v>
      </c>
      <c r="D306" s="24" t="s">
        <v>486</v>
      </c>
      <c r="E306" s="14"/>
      <c r="F306" s="70" t="s">
        <v>87</v>
      </c>
      <c r="G306" s="17"/>
      <c r="H306" s="17" t="s">
        <v>2</v>
      </c>
      <c r="I306" s="17"/>
      <c r="J306" s="17"/>
    </row>
    <row r="307" spans="2:10" s="13" customFormat="1" ht="16" x14ac:dyDescent="0.2">
      <c r="B307" s="90" t="s">
        <v>69</v>
      </c>
      <c r="C307" s="15" t="s">
        <v>274</v>
      </c>
      <c r="D307" s="24" t="s">
        <v>486</v>
      </c>
      <c r="E307" s="14"/>
      <c r="F307" s="70" t="s">
        <v>87</v>
      </c>
      <c r="G307" s="17"/>
      <c r="H307" s="17" t="s">
        <v>2</v>
      </c>
      <c r="I307" s="17"/>
      <c r="J307" s="17"/>
    </row>
    <row r="308" spans="2:10" s="13" customFormat="1" ht="32" x14ac:dyDescent="0.2">
      <c r="B308" s="90" t="s">
        <v>69</v>
      </c>
      <c r="C308" s="15" t="s">
        <v>275</v>
      </c>
      <c r="D308" s="24" t="s">
        <v>486</v>
      </c>
      <c r="E308" s="14"/>
      <c r="F308" s="70" t="s">
        <v>87</v>
      </c>
      <c r="G308" s="17"/>
      <c r="H308" s="17" t="s">
        <v>2</v>
      </c>
      <c r="I308" s="17"/>
      <c r="J308" s="17"/>
    </row>
    <row r="309" spans="2:10" s="13" customFormat="1" ht="32" x14ac:dyDescent="0.2">
      <c r="B309" s="90" t="s">
        <v>69</v>
      </c>
      <c r="C309" s="15" t="s">
        <v>276</v>
      </c>
      <c r="D309" s="24" t="s">
        <v>486</v>
      </c>
      <c r="E309" s="14"/>
      <c r="F309" s="70" t="s">
        <v>87</v>
      </c>
      <c r="G309" s="17"/>
      <c r="H309" s="17" t="s">
        <v>2</v>
      </c>
      <c r="I309" s="17"/>
      <c r="J309" s="17"/>
    </row>
    <row r="310" spans="2:10" s="13" customFormat="1" ht="32" x14ac:dyDescent="0.2">
      <c r="B310" s="90" t="s">
        <v>69</v>
      </c>
      <c r="C310" s="15" t="s">
        <v>277</v>
      </c>
      <c r="D310" s="24" t="s">
        <v>486</v>
      </c>
      <c r="E310" s="14"/>
      <c r="F310" s="70" t="s">
        <v>87</v>
      </c>
      <c r="G310" s="17"/>
      <c r="H310" s="17" t="s">
        <v>2</v>
      </c>
      <c r="I310" s="17"/>
      <c r="J310" s="17"/>
    </row>
    <row r="311" spans="2:10" s="13" customFormat="1" ht="15" customHeight="1" x14ac:dyDescent="0.2">
      <c r="B311" s="90" t="s">
        <v>69</v>
      </c>
      <c r="C311" s="32" t="s">
        <v>278</v>
      </c>
      <c r="D311" s="24" t="s">
        <v>486</v>
      </c>
      <c r="E311" s="14"/>
      <c r="F311" s="70" t="s">
        <v>87</v>
      </c>
      <c r="G311" s="17"/>
      <c r="H311" s="17" t="s">
        <v>2</v>
      </c>
      <c r="I311" s="17"/>
      <c r="J311" s="17"/>
    </row>
    <row r="312" spans="2:10" s="13" customFormat="1" x14ac:dyDescent="0.2">
      <c r="B312" s="36"/>
      <c r="C312" s="20"/>
      <c r="D312" s="22"/>
      <c r="E312" s="19"/>
      <c r="F312" s="21"/>
      <c r="G312" s="82">
        <f>COUNTIF(G305:G311,"x")</f>
        <v>0</v>
      </c>
      <c r="H312" s="82">
        <f>COUNTIF(H305:H311,"x")</f>
        <v>7</v>
      </c>
      <c r="I312" s="63">
        <f>COUNTIF(I305:I311,"x")</f>
        <v>0</v>
      </c>
      <c r="J312" s="94">
        <f>IF(I312=7,"NA",G312/(7-I312))</f>
        <v>0</v>
      </c>
    </row>
    <row r="313" spans="2:10" s="13" customFormat="1" x14ac:dyDescent="0.2">
      <c r="B313" s="36"/>
      <c r="C313" s="20"/>
      <c r="D313" s="22"/>
      <c r="E313" s="19"/>
      <c r="F313" s="21"/>
      <c r="G313" s="42"/>
      <c r="H313" s="42"/>
      <c r="I313" s="22"/>
      <c r="J313" s="18"/>
    </row>
    <row r="314" spans="2:10" s="13" customFormat="1" ht="33.75" customHeight="1" x14ac:dyDescent="0.2">
      <c r="B314" s="90" t="s">
        <v>69</v>
      </c>
      <c r="C314" s="15" t="s">
        <v>279</v>
      </c>
      <c r="D314" s="17" t="s">
        <v>111</v>
      </c>
      <c r="E314" s="14"/>
      <c r="F314" s="69" t="s">
        <v>87</v>
      </c>
      <c r="G314" s="86"/>
      <c r="H314" s="53"/>
      <c r="I314" s="53"/>
      <c r="J314" s="54"/>
    </row>
    <row r="315" spans="2:10" s="13" customFormat="1" ht="16" x14ac:dyDescent="0.2">
      <c r="B315" s="90" t="s">
        <v>69</v>
      </c>
      <c r="C315" s="15" t="s">
        <v>280</v>
      </c>
      <c r="D315" s="24" t="s">
        <v>487</v>
      </c>
      <c r="E315" s="14"/>
      <c r="F315" s="70" t="s">
        <v>87</v>
      </c>
      <c r="G315" s="38"/>
      <c r="H315" s="38" t="s">
        <v>2</v>
      </c>
      <c r="I315" s="38"/>
      <c r="J315" s="38"/>
    </row>
    <row r="316" spans="2:10" s="13" customFormat="1" ht="16" x14ac:dyDescent="0.2">
      <c r="B316" s="90" t="s">
        <v>69</v>
      </c>
      <c r="C316" s="15" t="s">
        <v>281</v>
      </c>
      <c r="D316" s="24" t="s">
        <v>488</v>
      </c>
      <c r="E316" s="14"/>
      <c r="F316" s="70" t="s">
        <v>87</v>
      </c>
      <c r="G316" s="17"/>
      <c r="H316" s="17" t="s">
        <v>2</v>
      </c>
      <c r="I316" s="17"/>
      <c r="J316" s="17"/>
    </row>
    <row r="317" spans="2:10" s="13" customFormat="1" ht="32" x14ac:dyDescent="0.2">
      <c r="B317" s="90" t="s">
        <v>69</v>
      </c>
      <c r="C317" s="15" t="s">
        <v>282</v>
      </c>
      <c r="D317" s="24" t="s">
        <v>489</v>
      </c>
      <c r="E317" s="14"/>
      <c r="F317" s="70" t="s">
        <v>87</v>
      </c>
      <c r="G317" s="17"/>
      <c r="H317" s="17" t="s">
        <v>2</v>
      </c>
      <c r="I317" s="17"/>
      <c r="J317" s="17"/>
    </row>
    <row r="318" spans="2:10" s="13" customFormat="1" ht="16" x14ac:dyDescent="0.2">
      <c r="B318" s="90" t="s">
        <v>69</v>
      </c>
      <c r="C318" s="15" t="s">
        <v>283</v>
      </c>
      <c r="D318" s="24" t="s">
        <v>490</v>
      </c>
      <c r="E318" s="14"/>
      <c r="F318" s="70" t="s">
        <v>87</v>
      </c>
      <c r="G318" s="17"/>
      <c r="H318" s="17" t="s">
        <v>2</v>
      </c>
      <c r="I318" s="17"/>
      <c r="J318" s="17"/>
    </row>
    <row r="319" spans="2:10" s="13" customFormat="1" x14ac:dyDescent="0.2">
      <c r="B319" s="36"/>
      <c r="C319" s="20"/>
      <c r="D319" s="22"/>
      <c r="E319" s="19"/>
      <c r="F319" s="21"/>
      <c r="G319" s="82">
        <f>COUNTIF(G315:G318,"x")</f>
        <v>0</v>
      </c>
      <c r="H319" s="82">
        <f>COUNTIF(H315:H318,"x")</f>
        <v>4</v>
      </c>
      <c r="I319" s="63">
        <f>COUNTIF(I315:I318,"x")</f>
        <v>0</v>
      </c>
      <c r="J319" s="94">
        <f>IF(I319=4,"NA",G319/(4-I319))</f>
        <v>0</v>
      </c>
    </row>
    <row r="320" spans="2:10" s="13" customFormat="1" x14ac:dyDescent="0.2">
      <c r="B320" s="36"/>
      <c r="C320" s="20"/>
      <c r="D320" s="22"/>
      <c r="E320" s="19"/>
      <c r="F320" s="21"/>
      <c r="G320" s="42"/>
      <c r="H320" s="42"/>
      <c r="I320" s="22"/>
      <c r="J320" s="18"/>
    </row>
    <row r="321" spans="2:10" s="13" customFormat="1" ht="15" customHeight="1" x14ac:dyDescent="0.2">
      <c r="B321" s="51">
        <v>4.4000000000000004</v>
      </c>
      <c r="C321" s="116" t="s">
        <v>70</v>
      </c>
      <c r="D321" s="116"/>
      <c r="E321" s="116"/>
      <c r="F321" s="116"/>
      <c r="G321" s="116"/>
      <c r="H321" s="116"/>
      <c r="I321" s="116"/>
      <c r="J321" s="93">
        <f>AVERAGE(J329,J338)</f>
        <v>0</v>
      </c>
    </row>
    <row r="322" spans="2:10" s="13" customFormat="1" ht="48.75" customHeight="1" x14ac:dyDescent="0.2">
      <c r="B322" s="91" t="s">
        <v>71</v>
      </c>
      <c r="C322" s="61" t="s">
        <v>284</v>
      </c>
      <c r="D322" s="38" t="s">
        <v>112</v>
      </c>
      <c r="E322" s="33"/>
      <c r="F322" s="70" t="s">
        <v>87</v>
      </c>
      <c r="G322" s="109"/>
      <c r="H322" s="110"/>
      <c r="I322" s="111"/>
      <c r="J322" s="112"/>
    </row>
    <row r="323" spans="2:10" s="13" customFormat="1" ht="16" x14ac:dyDescent="0.2">
      <c r="B323" s="91" t="s">
        <v>71</v>
      </c>
      <c r="C323" s="15" t="s">
        <v>288</v>
      </c>
      <c r="D323" s="24" t="s">
        <v>491</v>
      </c>
      <c r="E323" s="14"/>
      <c r="F323" s="70" t="s">
        <v>87</v>
      </c>
      <c r="G323" s="17"/>
      <c r="H323" s="17" t="s">
        <v>2</v>
      </c>
      <c r="I323" s="17"/>
      <c r="J323" s="17"/>
    </row>
    <row r="324" spans="2:10" s="13" customFormat="1" ht="46.5" customHeight="1" x14ac:dyDescent="0.2">
      <c r="B324" s="91" t="s">
        <v>71</v>
      </c>
      <c r="C324" s="32" t="s">
        <v>287</v>
      </c>
      <c r="D324" s="24" t="s">
        <v>494</v>
      </c>
      <c r="E324" s="14"/>
      <c r="F324" s="70" t="s">
        <v>87</v>
      </c>
      <c r="G324" s="17"/>
      <c r="H324" s="17" t="s">
        <v>2</v>
      </c>
      <c r="I324" s="17"/>
      <c r="J324" s="17"/>
    </row>
    <row r="325" spans="2:10" s="13" customFormat="1" ht="48" x14ac:dyDescent="0.2">
      <c r="B325" s="91" t="s">
        <v>71</v>
      </c>
      <c r="C325" s="15" t="s">
        <v>289</v>
      </c>
      <c r="D325" s="24" t="s">
        <v>493</v>
      </c>
      <c r="E325" s="14"/>
      <c r="F325" s="70" t="s">
        <v>87</v>
      </c>
      <c r="G325" s="17"/>
      <c r="H325" s="17" t="s">
        <v>2</v>
      </c>
      <c r="I325" s="17"/>
      <c r="J325" s="17"/>
    </row>
    <row r="326" spans="2:10" s="13" customFormat="1" ht="33" customHeight="1" x14ac:dyDescent="0.2">
      <c r="B326" s="91" t="s">
        <v>71</v>
      </c>
      <c r="C326" s="32" t="s">
        <v>285</v>
      </c>
      <c r="D326" s="24" t="s">
        <v>495</v>
      </c>
      <c r="E326" s="14"/>
      <c r="F326" s="70" t="s">
        <v>87</v>
      </c>
      <c r="G326" s="17"/>
      <c r="H326" s="17" t="s">
        <v>2</v>
      </c>
      <c r="I326" s="17"/>
      <c r="J326" s="17"/>
    </row>
    <row r="327" spans="2:10" s="13" customFormat="1" ht="16" x14ac:dyDescent="0.2">
      <c r="B327" s="91" t="s">
        <v>71</v>
      </c>
      <c r="C327" s="15" t="s">
        <v>290</v>
      </c>
      <c r="D327" s="24" t="s">
        <v>492</v>
      </c>
      <c r="E327" s="14"/>
      <c r="F327" s="70" t="s">
        <v>87</v>
      </c>
      <c r="G327" s="17"/>
      <c r="H327" s="17" t="s">
        <v>2</v>
      </c>
      <c r="I327" s="17"/>
      <c r="J327" s="17"/>
    </row>
    <row r="328" spans="2:10" s="13" customFormat="1" ht="16" x14ac:dyDescent="0.2">
      <c r="B328" s="91" t="s">
        <v>71</v>
      </c>
      <c r="C328" s="15" t="s">
        <v>286</v>
      </c>
      <c r="D328" s="24" t="s">
        <v>496</v>
      </c>
      <c r="E328" s="14"/>
      <c r="F328" s="70" t="s">
        <v>87</v>
      </c>
      <c r="G328" s="17"/>
      <c r="H328" s="17" t="s">
        <v>2</v>
      </c>
      <c r="I328" s="17"/>
      <c r="J328" s="17"/>
    </row>
    <row r="329" spans="2:10" s="13" customFormat="1" x14ac:dyDescent="0.2">
      <c r="B329" s="36"/>
      <c r="C329" s="20"/>
      <c r="D329" s="22"/>
      <c r="E329" s="19"/>
      <c r="F329" s="21"/>
      <c r="G329" s="82">
        <f>COUNTIF(G323:G328,"x")</f>
        <v>0</v>
      </c>
      <c r="H329" s="63">
        <f>COUNTIF(H323:H328,"x")</f>
        <v>6</v>
      </c>
      <c r="I329" s="63">
        <f>COUNTIF(I323:I328,"x")</f>
        <v>0</v>
      </c>
      <c r="J329" s="94">
        <f>IF(I329=6,"NA",G329/(6-I329))</f>
        <v>0</v>
      </c>
    </row>
    <row r="330" spans="2:10" s="13" customFormat="1" x14ac:dyDescent="0.2">
      <c r="B330" s="36"/>
      <c r="C330" s="20"/>
      <c r="D330" s="22"/>
      <c r="E330" s="19"/>
      <c r="F330" s="21"/>
      <c r="G330" s="42"/>
      <c r="H330" s="25"/>
      <c r="I330" s="22"/>
      <c r="J330" s="18"/>
    </row>
    <row r="331" spans="2:10" s="13" customFormat="1" ht="33" customHeight="1" x14ac:dyDescent="0.2">
      <c r="B331" s="92" t="s">
        <v>72</v>
      </c>
      <c r="C331" s="15" t="s">
        <v>291</v>
      </c>
      <c r="D331" s="37" t="s">
        <v>113</v>
      </c>
      <c r="E331" s="31"/>
      <c r="F331" s="69" t="s">
        <v>87</v>
      </c>
      <c r="G331" s="84"/>
      <c r="H331" s="52"/>
      <c r="I331" s="53"/>
      <c r="J331" s="54"/>
    </row>
    <row r="332" spans="2:10" s="13" customFormat="1" ht="46.5" customHeight="1" x14ac:dyDescent="0.2">
      <c r="B332" s="92" t="s">
        <v>72</v>
      </c>
      <c r="C332" s="15" t="s">
        <v>292</v>
      </c>
      <c r="D332" s="24" t="s">
        <v>497</v>
      </c>
      <c r="E332" s="14"/>
      <c r="F332" s="69" t="s">
        <v>87</v>
      </c>
      <c r="G332" s="38"/>
      <c r="H332" s="17" t="s">
        <v>2</v>
      </c>
      <c r="I332" s="17"/>
      <c r="J332" s="38"/>
    </row>
    <row r="333" spans="2:10" s="13" customFormat="1" ht="32" x14ac:dyDescent="0.2">
      <c r="B333" s="92" t="s">
        <v>72</v>
      </c>
      <c r="C333" s="15" t="s">
        <v>293</v>
      </c>
      <c r="D333" s="24" t="s">
        <v>498</v>
      </c>
      <c r="E333" s="14"/>
      <c r="F333" s="69" t="s">
        <v>87</v>
      </c>
      <c r="G333" s="17"/>
      <c r="H333" s="17" t="s">
        <v>2</v>
      </c>
      <c r="I333" s="17"/>
      <c r="J333" s="17"/>
    </row>
    <row r="334" spans="2:10" s="13" customFormat="1" ht="32" x14ac:dyDescent="0.2">
      <c r="B334" s="92" t="s">
        <v>72</v>
      </c>
      <c r="C334" s="15" t="s">
        <v>294</v>
      </c>
      <c r="D334" s="24" t="s">
        <v>499</v>
      </c>
      <c r="E334" s="14"/>
      <c r="F334" s="69" t="s">
        <v>87</v>
      </c>
      <c r="G334" s="17"/>
      <c r="H334" s="17" t="s">
        <v>2</v>
      </c>
      <c r="I334" s="17"/>
      <c r="J334" s="17"/>
    </row>
    <row r="335" spans="2:10" s="13" customFormat="1" ht="32" x14ac:dyDescent="0.2">
      <c r="B335" s="92" t="s">
        <v>72</v>
      </c>
      <c r="C335" s="15" t="s">
        <v>295</v>
      </c>
      <c r="D335" s="24" t="s">
        <v>500</v>
      </c>
      <c r="E335" s="14"/>
      <c r="F335" s="69" t="s">
        <v>87</v>
      </c>
      <c r="G335" s="17"/>
      <c r="H335" s="17" t="s">
        <v>2</v>
      </c>
      <c r="I335" s="17"/>
      <c r="J335" s="17"/>
    </row>
    <row r="336" spans="2:10" s="13" customFormat="1" ht="33" customHeight="1" x14ac:dyDescent="0.2">
      <c r="B336" s="92" t="s">
        <v>72</v>
      </c>
      <c r="C336" s="15" t="s">
        <v>296</v>
      </c>
      <c r="D336" s="24" t="s">
        <v>501</v>
      </c>
      <c r="E336" s="14"/>
      <c r="F336" s="69" t="s">
        <v>87</v>
      </c>
      <c r="G336" s="17"/>
      <c r="H336" s="17" t="s">
        <v>2</v>
      </c>
      <c r="I336" s="17"/>
      <c r="J336" s="17"/>
    </row>
    <row r="337" spans="2:10" s="13" customFormat="1" ht="16" x14ac:dyDescent="0.2">
      <c r="B337" s="90" t="s">
        <v>72</v>
      </c>
      <c r="C337" s="15" t="s">
        <v>297</v>
      </c>
      <c r="D337" s="24" t="s">
        <v>502</v>
      </c>
      <c r="E337" s="14"/>
      <c r="F337" s="69" t="s">
        <v>87</v>
      </c>
      <c r="G337" s="17"/>
      <c r="H337" s="17" t="s">
        <v>2</v>
      </c>
      <c r="I337" s="17"/>
      <c r="J337" s="17"/>
    </row>
    <row r="338" spans="2:10" s="13" customFormat="1" x14ac:dyDescent="0.2">
      <c r="B338" s="36"/>
      <c r="C338" s="20"/>
      <c r="D338" s="22"/>
      <c r="E338" s="19"/>
      <c r="F338" s="21"/>
      <c r="G338" s="63">
        <f>COUNTIF(G332:G337,"x")</f>
        <v>0</v>
      </c>
      <c r="H338" s="63">
        <f>COUNTIF(H332:H337,"x")</f>
        <v>6</v>
      </c>
      <c r="I338" s="63">
        <f>COUNTIF(I332:I337,"x")</f>
        <v>0</v>
      </c>
      <c r="J338" s="94">
        <f>IF(I338=6,"NA",G338/(6-I338))</f>
        <v>0</v>
      </c>
    </row>
    <row r="339" spans="2:10" s="13" customFormat="1" x14ac:dyDescent="0.2">
      <c r="B339" s="36"/>
      <c r="C339" s="20"/>
      <c r="D339" s="22"/>
      <c r="E339" s="19"/>
      <c r="F339" s="21"/>
      <c r="G339" s="25"/>
      <c r="H339" s="25"/>
      <c r="I339" s="22"/>
      <c r="J339" s="18"/>
    </row>
    <row r="340" spans="2:10" s="13" customFormat="1" ht="20" x14ac:dyDescent="0.2">
      <c r="B340" s="45" t="s">
        <v>114</v>
      </c>
      <c r="C340" s="65"/>
      <c r="D340" s="64"/>
      <c r="E340" s="65"/>
      <c r="F340" s="65"/>
      <c r="G340" s="49"/>
      <c r="H340" s="49"/>
      <c r="I340" s="49"/>
      <c r="J340" s="93">
        <f>J342</f>
        <v>0</v>
      </c>
    </row>
    <row r="341" spans="2:10" s="13" customFormat="1" ht="33.75" customHeight="1" x14ac:dyDescent="0.2">
      <c r="B341" s="91">
        <v>5.0999999999999996</v>
      </c>
      <c r="C341" s="61" t="s">
        <v>73</v>
      </c>
      <c r="D341" s="38">
        <v>5.9</v>
      </c>
      <c r="E341" s="33"/>
      <c r="F341" s="59" t="s">
        <v>87</v>
      </c>
      <c r="G341" s="38"/>
      <c r="H341" s="38" t="s">
        <v>2</v>
      </c>
      <c r="I341" s="38"/>
      <c r="J341" s="43"/>
    </row>
    <row r="342" spans="2:10" s="13" customFormat="1" ht="15" customHeight="1" x14ac:dyDescent="0.2">
      <c r="B342" s="36"/>
      <c r="C342" s="20"/>
      <c r="D342" s="22"/>
      <c r="E342" s="19"/>
      <c r="F342" s="21"/>
      <c r="G342" s="82">
        <f>COUNTIF(G341:G341,"x")</f>
        <v>0</v>
      </c>
      <c r="H342" s="82">
        <f>COUNTIF(H341:H341,"x")</f>
        <v>1</v>
      </c>
      <c r="I342" s="63">
        <f>COUNTIF(I341:I341,"x")</f>
        <v>0</v>
      </c>
      <c r="J342" s="94">
        <f>IF(I342=1,"NA",G342/(1-I342))</f>
        <v>0</v>
      </c>
    </row>
    <row r="343" spans="2:10" s="13" customFormat="1" ht="15" customHeight="1" x14ac:dyDescent="0.2">
      <c r="B343" s="36"/>
      <c r="C343" s="20"/>
      <c r="D343" s="22"/>
      <c r="E343" s="19"/>
      <c r="F343" s="21"/>
      <c r="G343" s="42"/>
      <c r="H343" s="42"/>
      <c r="I343" s="22"/>
      <c r="J343" s="18"/>
    </row>
    <row r="344" spans="2:10" s="13" customFormat="1" ht="20" x14ac:dyDescent="0.2">
      <c r="B344" s="45" t="s">
        <v>116</v>
      </c>
      <c r="C344" s="65"/>
      <c r="D344" s="64"/>
      <c r="E344" s="65"/>
      <c r="F344" s="65"/>
      <c r="G344" s="49"/>
      <c r="H344" s="49"/>
      <c r="I344" s="49"/>
      <c r="J344" s="93">
        <f>AVERAGE(J346,J349,J352,J355,J367)</f>
        <v>0</v>
      </c>
    </row>
    <row r="345" spans="2:10" s="13" customFormat="1" ht="32" x14ac:dyDescent="0.2">
      <c r="B345" s="90">
        <v>6.1</v>
      </c>
      <c r="C345" s="15" t="s">
        <v>74</v>
      </c>
      <c r="D345" s="17">
        <v>5.14</v>
      </c>
      <c r="E345" s="14"/>
      <c r="F345" s="59" t="s">
        <v>87</v>
      </c>
      <c r="G345" s="17"/>
      <c r="H345" s="17" t="s">
        <v>2</v>
      </c>
      <c r="I345" s="17"/>
      <c r="J345" s="43"/>
    </row>
    <row r="346" spans="2:10" s="13" customFormat="1" x14ac:dyDescent="0.2">
      <c r="B346" s="36"/>
      <c r="C346" s="20"/>
      <c r="D346" s="22"/>
      <c r="E346" s="19"/>
      <c r="F346" s="21"/>
      <c r="G346" s="63">
        <f>COUNTIF(G345:G345,"x")</f>
        <v>0</v>
      </c>
      <c r="H346" s="63">
        <f>COUNTIF(H345:H345,"x")</f>
        <v>1</v>
      </c>
      <c r="I346" s="63">
        <f>COUNTIF(I345:I345,"x")</f>
        <v>0</v>
      </c>
      <c r="J346" s="94">
        <f>IF(I346=1,"NA",G346/(1-I346))</f>
        <v>0</v>
      </c>
    </row>
    <row r="347" spans="2:10" s="13" customFormat="1" x14ac:dyDescent="0.2">
      <c r="B347" s="36"/>
      <c r="C347" s="20"/>
      <c r="D347" s="22"/>
      <c r="E347" s="19"/>
      <c r="F347" s="21"/>
      <c r="G347" s="25"/>
      <c r="H347" s="25"/>
      <c r="I347" s="22"/>
      <c r="J347" s="18"/>
    </row>
    <row r="348" spans="2:10" s="13" customFormat="1" ht="32" x14ac:dyDescent="0.2">
      <c r="B348" s="90">
        <v>6.2</v>
      </c>
      <c r="C348" s="15" t="s">
        <v>298</v>
      </c>
      <c r="D348" s="17" t="s">
        <v>115</v>
      </c>
      <c r="E348" s="14"/>
      <c r="F348" s="59" t="s">
        <v>87</v>
      </c>
      <c r="G348" s="17"/>
      <c r="H348" s="17" t="s">
        <v>2</v>
      </c>
      <c r="I348" s="17"/>
      <c r="J348" s="43"/>
    </row>
    <row r="349" spans="2:10" s="13" customFormat="1" x14ac:dyDescent="0.2">
      <c r="B349" s="36"/>
      <c r="C349" s="20"/>
      <c r="D349" s="22"/>
      <c r="E349" s="19"/>
      <c r="F349" s="21"/>
      <c r="G349" s="82">
        <f>COUNTIF(G348:G348,"x")</f>
        <v>0</v>
      </c>
      <c r="H349" s="82">
        <f>COUNTIF(H348:H348,"x")</f>
        <v>1</v>
      </c>
      <c r="I349" s="63">
        <f>COUNTIF(I348:I348,"x")</f>
        <v>0</v>
      </c>
      <c r="J349" s="94">
        <f>IF(I349=1,"NA",G349/(1-I349))</f>
        <v>0</v>
      </c>
    </row>
    <row r="350" spans="2:10" s="13" customFormat="1" x14ac:dyDescent="0.2">
      <c r="B350" s="36"/>
      <c r="C350" s="20"/>
      <c r="D350" s="22"/>
      <c r="E350" s="19"/>
      <c r="F350" s="21"/>
      <c r="G350" s="42"/>
      <c r="H350" s="42"/>
      <c r="I350" s="22"/>
      <c r="J350" s="18"/>
    </row>
    <row r="351" spans="2:10" s="13" customFormat="1" ht="32" x14ac:dyDescent="0.2">
      <c r="B351" s="90">
        <v>6.3</v>
      </c>
      <c r="C351" s="15" t="s">
        <v>299</v>
      </c>
      <c r="D351" s="17">
        <v>5.17</v>
      </c>
      <c r="E351" s="58" t="s">
        <v>86</v>
      </c>
      <c r="F351" s="16"/>
      <c r="G351" s="17"/>
      <c r="H351" s="17" t="s">
        <v>2</v>
      </c>
      <c r="I351" s="17"/>
      <c r="J351" s="43"/>
    </row>
    <row r="352" spans="2:10" s="13" customFormat="1" x14ac:dyDescent="0.2">
      <c r="B352" s="36"/>
      <c r="C352" s="20"/>
      <c r="D352" s="22"/>
      <c r="E352" s="19"/>
      <c r="F352" s="21"/>
      <c r="G352" s="63">
        <f>COUNTIF(G351:G351,"x")</f>
        <v>0</v>
      </c>
      <c r="H352" s="63">
        <f>COUNTIF(H351:H351,"x")</f>
        <v>1</v>
      </c>
      <c r="I352" s="63">
        <f>COUNTIF(I351:I351,"x")</f>
        <v>0</v>
      </c>
      <c r="J352" s="94">
        <f>IF(I352=1,"NA",G352/(1-I352))</f>
        <v>0</v>
      </c>
    </row>
    <row r="353" spans="2:10" s="13" customFormat="1" x14ac:dyDescent="0.2">
      <c r="B353" s="36"/>
      <c r="C353" s="20"/>
      <c r="D353" s="22"/>
      <c r="E353" s="19"/>
      <c r="F353" s="21"/>
      <c r="G353" s="25"/>
      <c r="H353" s="25"/>
      <c r="I353" s="22"/>
      <c r="J353" s="18"/>
    </row>
    <row r="354" spans="2:10" s="13" customFormat="1" ht="51.75" customHeight="1" x14ac:dyDescent="0.2">
      <c r="B354" s="90">
        <v>6.4</v>
      </c>
      <c r="C354" s="30" t="s">
        <v>75</v>
      </c>
      <c r="D354" s="17" t="s">
        <v>117</v>
      </c>
      <c r="E354" s="58" t="s">
        <v>86</v>
      </c>
      <c r="F354" s="16"/>
      <c r="G354" s="17"/>
      <c r="H354" s="17" t="s">
        <v>2</v>
      </c>
      <c r="I354" s="17"/>
      <c r="J354" s="43"/>
    </row>
    <row r="355" spans="2:10" s="13" customFormat="1" ht="15" customHeight="1" x14ac:dyDescent="0.2">
      <c r="B355" s="36"/>
      <c r="C355" s="20"/>
      <c r="D355" s="22"/>
      <c r="E355" s="19"/>
      <c r="F355" s="21"/>
      <c r="G355" s="63">
        <f>COUNTIF(G354:G354,"x")</f>
        <v>0</v>
      </c>
      <c r="H355" s="63">
        <f>COUNTIF(H354:H354,"x")</f>
        <v>1</v>
      </c>
      <c r="I355" s="63">
        <f>COUNTIF(I354:I354,"x")</f>
        <v>0</v>
      </c>
      <c r="J355" s="94">
        <f>IF(I355=1,"NA",G355/(1-I355))</f>
        <v>0</v>
      </c>
    </row>
    <row r="356" spans="2:10" s="13" customFormat="1" ht="15" customHeight="1" x14ac:dyDescent="0.2">
      <c r="B356" s="36"/>
      <c r="C356" s="20"/>
      <c r="D356" s="22"/>
      <c r="E356" s="19"/>
      <c r="F356" s="21"/>
      <c r="G356" s="25"/>
      <c r="H356" s="25"/>
      <c r="I356" s="22"/>
      <c r="J356" s="18"/>
    </row>
    <row r="357" spans="2:10" s="13" customFormat="1" ht="33" customHeight="1" x14ac:dyDescent="0.2">
      <c r="B357" s="92">
        <v>6.5</v>
      </c>
      <c r="C357" s="32" t="s">
        <v>300</v>
      </c>
      <c r="D357" s="37" t="s">
        <v>118</v>
      </c>
      <c r="E357" s="95" t="s">
        <v>86</v>
      </c>
      <c r="F357" s="85"/>
      <c r="G357" s="84"/>
      <c r="H357" s="52"/>
      <c r="I357" s="53"/>
      <c r="J357" s="54"/>
    </row>
    <row r="358" spans="2:10" s="13" customFormat="1" ht="30" customHeight="1" x14ac:dyDescent="0.2">
      <c r="B358" s="92">
        <v>6.5</v>
      </c>
      <c r="C358" s="32" t="s">
        <v>301</v>
      </c>
      <c r="D358" s="24" t="s">
        <v>503</v>
      </c>
      <c r="E358" s="95" t="s">
        <v>86</v>
      </c>
      <c r="F358" s="29"/>
      <c r="G358" s="38"/>
      <c r="H358" s="38" t="s">
        <v>2</v>
      </c>
      <c r="I358" s="38"/>
      <c r="J358" s="38"/>
    </row>
    <row r="359" spans="2:10" s="13" customFormat="1" ht="51.75" customHeight="1" x14ac:dyDescent="0.2">
      <c r="B359" s="92">
        <v>6.5</v>
      </c>
      <c r="C359" s="32" t="s">
        <v>302</v>
      </c>
      <c r="D359" s="24" t="s">
        <v>504</v>
      </c>
      <c r="E359" s="95" t="s">
        <v>86</v>
      </c>
      <c r="F359" s="29"/>
      <c r="G359" s="17"/>
      <c r="H359" s="17" t="s">
        <v>2</v>
      </c>
      <c r="I359" s="17"/>
      <c r="J359" s="17"/>
    </row>
    <row r="360" spans="2:10" s="13" customFormat="1" ht="15" customHeight="1" x14ac:dyDescent="0.2">
      <c r="B360" s="92">
        <v>6.5</v>
      </c>
      <c r="C360" s="32" t="s">
        <v>303</v>
      </c>
      <c r="D360" s="24" t="s">
        <v>505</v>
      </c>
      <c r="E360" s="95" t="s">
        <v>86</v>
      </c>
      <c r="F360" s="29"/>
      <c r="G360" s="17"/>
      <c r="H360" s="17" t="s">
        <v>2</v>
      </c>
      <c r="I360" s="17"/>
      <c r="J360" s="17"/>
    </row>
    <row r="361" spans="2:10" s="13" customFormat="1" ht="33" customHeight="1" x14ac:dyDescent="0.2">
      <c r="B361" s="92">
        <v>6.5</v>
      </c>
      <c r="C361" s="15" t="s">
        <v>304</v>
      </c>
      <c r="D361" s="24" t="s">
        <v>506</v>
      </c>
      <c r="E361" s="95" t="s">
        <v>86</v>
      </c>
      <c r="F361" s="29"/>
      <c r="G361" s="17"/>
      <c r="H361" s="17" t="s">
        <v>2</v>
      </c>
      <c r="I361" s="17"/>
      <c r="J361" s="17"/>
    </row>
    <row r="362" spans="2:10" s="13" customFormat="1" ht="32" x14ac:dyDescent="0.2">
      <c r="B362" s="92">
        <v>6.5</v>
      </c>
      <c r="C362" s="15" t="s">
        <v>305</v>
      </c>
      <c r="D362" s="24" t="s">
        <v>507</v>
      </c>
      <c r="E362" s="95" t="s">
        <v>86</v>
      </c>
      <c r="F362" s="29"/>
      <c r="G362" s="17"/>
      <c r="H362" s="17" t="s">
        <v>2</v>
      </c>
      <c r="I362" s="17"/>
      <c r="J362" s="17"/>
    </row>
    <row r="363" spans="2:10" s="13" customFormat="1" ht="32" x14ac:dyDescent="0.2">
      <c r="B363" s="92">
        <v>6.5</v>
      </c>
      <c r="C363" s="15" t="s">
        <v>306</v>
      </c>
      <c r="D363" s="24" t="s">
        <v>508</v>
      </c>
      <c r="E363" s="95" t="s">
        <v>86</v>
      </c>
      <c r="F363" s="29"/>
      <c r="G363" s="17"/>
      <c r="H363" s="17" t="s">
        <v>2</v>
      </c>
      <c r="I363" s="17"/>
      <c r="J363" s="17"/>
    </row>
    <row r="364" spans="2:10" s="13" customFormat="1" ht="32" x14ac:dyDescent="0.2">
      <c r="B364" s="92">
        <v>6.5</v>
      </c>
      <c r="C364" s="32" t="s">
        <v>307</v>
      </c>
      <c r="D364" s="24" t="s">
        <v>509</v>
      </c>
      <c r="E364" s="95" t="s">
        <v>86</v>
      </c>
      <c r="F364" s="29"/>
      <c r="G364" s="17"/>
      <c r="H364" s="17" t="s">
        <v>2</v>
      </c>
      <c r="I364" s="17"/>
      <c r="J364" s="17"/>
    </row>
    <row r="365" spans="2:10" s="13" customFormat="1" ht="15" customHeight="1" x14ac:dyDescent="0.2">
      <c r="B365" s="92">
        <v>6.5</v>
      </c>
      <c r="C365" s="15" t="s">
        <v>308</v>
      </c>
      <c r="D365" s="24" t="s">
        <v>510</v>
      </c>
      <c r="E365" s="95" t="s">
        <v>86</v>
      </c>
      <c r="F365" s="29"/>
      <c r="G365" s="17"/>
      <c r="H365" s="17" t="s">
        <v>2</v>
      </c>
      <c r="I365" s="17"/>
      <c r="J365" s="17"/>
    </row>
    <row r="366" spans="2:10" s="13" customFormat="1" ht="45" customHeight="1" x14ac:dyDescent="0.2">
      <c r="B366" s="90">
        <v>6.5</v>
      </c>
      <c r="C366" s="15" t="s">
        <v>309</v>
      </c>
      <c r="D366" s="24" t="s">
        <v>511</v>
      </c>
      <c r="E366" s="58" t="s">
        <v>86</v>
      </c>
      <c r="F366" s="34"/>
      <c r="G366" s="17"/>
      <c r="H366" s="17" t="s">
        <v>2</v>
      </c>
      <c r="I366" s="17"/>
      <c r="J366" s="17"/>
    </row>
    <row r="367" spans="2:10" s="13" customFormat="1" x14ac:dyDescent="0.2">
      <c r="B367" s="36"/>
      <c r="C367" s="20"/>
      <c r="D367" s="22"/>
      <c r="E367" s="19"/>
      <c r="F367" s="21"/>
      <c r="G367" s="63">
        <f>COUNTIF(G358:G366,"x")</f>
        <v>0</v>
      </c>
      <c r="H367" s="63">
        <f>COUNTIF(H358:H366,"x")</f>
        <v>9</v>
      </c>
      <c r="I367" s="63">
        <f>COUNTIF(I358:I366,"x")</f>
        <v>0</v>
      </c>
      <c r="J367" s="94">
        <f>IF(I367=9,"NA",G367/(9-I367))</f>
        <v>0</v>
      </c>
    </row>
    <row r="368" spans="2:10" s="13" customFormat="1" x14ac:dyDescent="0.2">
      <c r="B368" s="36"/>
      <c r="C368" s="20"/>
      <c r="D368" s="22"/>
      <c r="E368" s="19"/>
      <c r="F368" s="21"/>
      <c r="G368" s="25"/>
      <c r="H368" s="25"/>
      <c r="I368" s="25"/>
      <c r="J368" s="74"/>
    </row>
    <row r="369" spans="2:10" s="13" customFormat="1" ht="20" x14ac:dyDescent="0.2">
      <c r="B369" s="45" t="s">
        <v>120</v>
      </c>
      <c r="C369" s="72"/>
      <c r="D369" s="49"/>
      <c r="E369" s="47"/>
      <c r="F369" s="48"/>
      <c r="G369" s="49"/>
      <c r="H369" s="49"/>
      <c r="I369" s="49"/>
      <c r="J369" s="93">
        <f>AVERAGE(J371,J380,J383,J386)</f>
        <v>0</v>
      </c>
    </row>
    <row r="370" spans="2:10" s="13" customFormat="1" ht="36.75" customHeight="1" x14ac:dyDescent="0.2">
      <c r="B370" s="90">
        <v>7.1</v>
      </c>
      <c r="C370" s="15" t="s">
        <v>310</v>
      </c>
      <c r="D370" s="17" t="s">
        <v>119</v>
      </c>
      <c r="E370" s="58" t="s">
        <v>86</v>
      </c>
      <c r="F370" s="16"/>
      <c r="G370" s="17"/>
      <c r="H370" s="17" t="s">
        <v>2</v>
      </c>
      <c r="I370" s="17"/>
      <c r="J370" s="43"/>
    </row>
    <row r="371" spans="2:10" s="13" customFormat="1" ht="15" customHeight="1" x14ac:dyDescent="0.2">
      <c r="B371" s="36"/>
      <c r="C371" s="20"/>
      <c r="D371" s="22"/>
      <c r="E371" s="19"/>
      <c r="F371" s="21"/>
      <c r="G371" s="82">
        <f>COUNTIF(G370:G370,"x")</f>
        <v>0</v>
      </c>
      <c r="H371" s="83">
        <f>COUNTIF(H370:H370,"x")</f>
        <v>1</v>
      </c>
      <c r="I371" s="82">
        <f>COUNTIF(I370:I370,"x")</f>
        <v>0</v>
      </c>
      <c r="J371" s="94">
        <f>IF(I371=1,"NA",G371/(1-I371))</f>
        <v>0</v>
      </c>
    </row>
    <row r="372" spans="2:10" s="13" customFormat="1" ht="15" customHeight="1" x14ac:dyDescent="0.2">
      <c r="B372" s="36"/>
      <c r="C372" s="20"/>
      <c r="D372" s="22"/>
      <c r="E372" s="19"/>
      <c r="F372" s="21"/>
      <c r="G372" s="41"/>
      <c r="H372" s="41"/>
      <c r="I372" s="73"/>
      <c r="J372" s="43"/>
    </row>
    <row r="373" spans="2:10" s="13" customFormat="1" ht="33" customHeight="1" x14ac:dyDescent="0.2">
      <c r="B373" s="90">
        <v>7.2</v>
      </c>
      <c r="C373" s="32" t="s">
        <v>311</v>
      </c>
      <c r="D373" s="17" t="s">
        <v>512</v>
      </c>
      <c r="E373" s="58" t="s">
        <v>86</v>
      </c>
      <c r="F373" s="16"/>
      <c r="G373" s="109"/>
      <c r="H373" s="113"/>
      <c r="I373" s="111"/>
      <c r="J373" s="112"/>
    </row>
    <row r="374" spans="2:10" s="13" customFormat="1" ht="16.5" customHeight="1" x14ac:dyDescent="0.2">
      <c r="B374" s="90">
        <v>7.2</v>
      </c>
      <c r="C374" s="15" t="s">
        <v>312</v>
      </c>
      <c r="D374" s="24" t="s">
        <v>328</v>
      </c>
      <c r="E374" s="95" t="s">
        <v>86</v>
      </c>
      <c r="F374" s="16"/>
      <c r="G374" s="17"/>
      <c r="H374" s="17" t="s">
        <v>2</v>
      </c>
      <c r="I374" s="17"/>
      <c r="J374" s="17"/>
    </row>
    <row r="375" spans="2:10" s="13" customFormat="1" ht="17.25" customHeight="1" x14ac:dyDescent="0.2">
      <c r="B375" s="90">
        <v>7.2</v>
      </c>
      <c r="C375" s="15" t="s">
        <v>317</v>
      </c>
      <c r="D375" s="24" t="s">
        <v>328</v>
      </c>
      <c r="E375" s="95" t="s">
        <v>86</v>
      </c>
      <c r="F375" s="16"/>
      <c r="G375" s="17"/>
      <c r="H375" s="17" t="s">
        <v>2</v>
      </c>
      <c r="I375" s="17"/>
      <c r="J375" s="17"/>
    </row>
    <row r="376" spans="2:10" s="13" customFormat="1" ht="15" customHeight="1" x14ac:dyDescent="0.2">
      <c r="B376" s="90">
        <v>7.2</v>
      </c>
      <c r="C376" s="15" t="s">
        <v>313</v>
      </c>
      <c r="D376" s="24" t="s">
        <v>328</v>
      </c>
      <c r="E376" s="95" t="s">
        <v>86</v>
      </c>
      <c r="F376" s="16"/>
      <c r="G376" s="17"/>
      <c r="H376" s="17" t="s">
        <v>2</v>
      </c>
      <c r="I376" s="17"/>
      <c r="J376" s="17"/>
    </row>
    <row r="377" spans="2:10" s="13" customFormat="1" ht="15" customHeight="1" x14ac:dyDescent="0.2">
      <c r="B377" s="90">
        <v>7.2</v>
      </c>
      <c r="C377" s="15" t="s">
        <v>314</v>
      </c>
      <c r="D377" s="24" t="s">
        <v>328</v>
      </c>
      <c r="E377" s="95" t="s">
        <v>86</v>
      </c>
      <c r="F377" s="16"/>
      <c r="G377" s="17"/>
      <c r="H377" s="17" t="s">
        <v>2</v>
      </c>
      <c r="I377" s="17"/>
      <c r="J377" s="17"/>
    </row>
    <row r="378" spans="2:10" s="13" customFormat="1" ht="15" customHeight="1" x14ac:dyDescent="0.2">
      <c r="B378" s="90">
        <v>7.2</v>
      </c>
      <c r="C378" s="15" t="s">
        <v>315</v>
      </c>
      <c r="D378" s="24" t="s">
        <v>328</v>
      </c>
      <c r="E378" s="95" t="s">
        <v>86</v>
      </c>
      <c r="F378" s="16"/>
      <c r="G378" s="17"/>
      <c r="H378" s="17" t="s">
        <v>2</v>
      </c>
      <c r="I378" s="17"/>
      <c r="J378" s="17"/>
    </row>
    <row r="379" spans="2:10" s="13" customFormat="1" ht="15" customHeight="1" x14ac:dyDescent="0.2">
      <c r="B379" s="90">
        <v>7.2</v>
      </c>
      <c r="C379" s="15" t="s">
        <v>316</v>
      </c>
      <c r="D379" s="24" t="s">
        <v>328</v>
      </c>
      <c r="E379" s="58" t="s">
        <v>86</v>
      </c>
      <c r="F379" s="16"/>
      <c r="G379" s="17"/>
      <c r="H379" s="17" t="s">
        <v>2</v>
      </c>
      <c r="I379" s="17"/>
      <c r="J379" s="17"/>
    </row>
    <row r="380" spans="2:10" s="13" customFormat="1" x14ac:dyDescent="0.2">
      <c r="B380" s="36"/>
      <c r="C380" s="20"/>
      <c r="D380" s="22"/>
      <c r="E380" s="19"/>
      <c r="F380" s="21"/>
      <c r="G380" s="82">
        <f>COUNTIF(G374:G379,"x")</f>
        <v>0</v>
      </c>
      <c r="H380" s="82">
        <f>COUNTIF(H374:H379,"x")</f>
        <v>6</v>
      </c>
      <c r="I380" s="63">
        <f>COUNTIF(I374:I379,"x")</f>
        <v>0</v>
      </c>
      <c r="J380" s="94">
        <f>IF(I380=6,"NA",G380/(6-I380))</f>
        <v>0</v>
      </c>
    </row>
    <row r="381" spans="2:10" s="13" customFormat="1" x14ac:dyDescent="0.2">
      <c r="B381" s="36"/>
      <c r="C381" s="20"/>
      <c r="D381" s="22"/>
      <c r="E381" s="19"/>
      <c r="F381" s="21"/>
      <c r="G381" s="42"/>
      <c r="H381" s="42"/>
      <c r="I381" s="22"/>
      <c r="J381" s="18"/>
    </row>
    <row r="382" spans="2:10" s="13" customFormat="1" ht="30.75" customHeight="1" x14ac:dyDescent="0.2">
      <c r="B382" s="90">
        <v>7.3</v>
      </c>
      <c r="C382" s="15" t="s">
        <v>76</v>
      </c>
      <c r="D382" s="17" t="s">
        <v>513</v>
      </c>
      <c r="E382" s="58" t="s">
        <v>86</v>
      </c>
      <c r="F382" s="16"/>
      <c r="G382" s="17"/>
      <c r="H382" s="17" t="s">
        <v>2</v>
      </c>
      <c r="I382" s="17"/>
      <c r="J382" s="43"/>
    </row>
    <row r="383" spans="2:10" s="13" customFormat="1" ht="15" customHeight="1" x14ac:dyDescent="0.2">
      <c r="B383" s="36"/>
      <c r="C383" s="20"/>
      <c r="D383" s="22"/>
      <c r="E383" s="19"/>
      <c r="F383" s="21"/>
      <c r="G383" s="82">
        <f>COUNTIF(G382:G382,"x")</f>
        <v>0</v>
      </c>
      <c r="H383" s="82">
        <f>COUNTIF(H382:H382,"x")</f>
        <v>1</v>
      </c>
      <c r="I383" s="63">
        <f>COUNTIF(I382:I382,"x")</f>
        <v>0</v>
      </c>
      <c r="J383" s="94">
        <f>IF(I383=1,"NA",G383/(1-I383))</f>
        <v>0</v>
      </c>
    </row>
    <row r="384" spans="2:10" s="13" customFormat="1" ht="15" customHeight="1" x14ac:dyDescent="0.2">
      <c r="B384" s="36"/>
      <c r="C384" s="20"/>
      <c r="D384" s="22"/>
      <c r="E384" s="19"/>
      <c r="F384" s="21"/>
      <c r="G384" s="42"/>
      <c r="H384" s="42"/>
      <c r="I384" s="22"/>
      <c r="J384" s="18"/>
    </row>
    <row r="385" spans="2:10" s="13" customFormat="1" ht="51.75" customHeight="1" x14ac:dyDescent="0.2">
      <c r="B385" s="90">
        <v>7.4</v>
      </c>
      <c r="C385" s="32" t="s">
        <v>318</v>
      </c>
      <c r="D385" s="17" t="s">
        <v>121</v>
      </c>
      <c r="E385" s="58" t="s">
        <v>86</v>
      </c>
      <c r="F385" s="16"/>
      <c r="G385" s="17"/>
      <c r="H385" s="17" t="s">
        <v>2</v>
      </c>
      <c r="I385" s="17"/>
      <c r="J385" s="43"/>
    </row>
    <row r="386" spans="2:10" s="13" customFormat="1" ht="15" customHeight="1" x14ac:dyDescent="0.2">
      <c r="B386" s="36"/>
      <c r="C386" s="20"/>
      <c r="D386" s="22"/>
      <c r="E386" s="19"/>
      <c r="F386" s="21"/>
      <c r="G386" s="63">
        <f>COUNTIF(G385:G385,"x")</f>
        <v>0</v>
      </c>
      <c r="H386" s="63">
        <f>COUNTIF(H385:H385,"x")</f>
        <v>1</v>
      </c>
      <c r="I386" s="63">
        <f>COUNTIF(I385:I385,"x")</f>
        <v>0</v>
      </c>
      <c r="J386" s="94">
        <f>IF(I386=1,"NA",G386/(1-I386))</f>
        <v>0</v>
      </c>
    </row>
    <row r="387" spans="2:10" s="13" customFormat="1" ht="15" customHeight="1" x14ac:dyDescent="0.2">
      <c r="B387" s="36"/>
      <c r="C387" s="20"/>
      <c r="D387" s="22"/>
      <c r="E387" s="19"/>
      <c r="F387" s="21"/>
      <c r="G387" s="25"/>
      <c r="H387" s="25"/>
      <c r="I387" s="22"/>
      <c r="J387" s="18"/>
    </row>
    <row r="388" spans="2:10" s="13" customFormat="1" ht="20" x14ac:dyDescent="0.2">
      <c r="B388" s="45" t="s">
        <v>122</v>
      </c>
      <c r="C388" s="65"/>
      <c r="D388" s="64"/>
      <c r="E388" s="65"/>
      <c r="F388" s="48"/>
      <c r="G388" s="49"/>
      <c r="H388" s="49"/>
      <c r="I388" s="49"/>
      <c r="J388" s="93">
        <f>AVERAGE(J390,J393,J396)</f>
        <v>0</v>
      </c>
    </row>
    <row r="389" spans="2:10" s="13" customFormat="1" ht="48" customHeight="1" x14ac:dyDescent="0.2">
      <c r="B389" s="91">
        <v>8.1</v>
      </c>
      <c r="C389" s="108" t="s">
        <v>77</v>
      </c>
      <c r="D389" s="38">
        <v>5.7</v>
      </c>
      <c r="E389" s="62" t="s">
        <v>86</v>
      </c>
      <c r="F389" s="39"/>
      <c r="G389" s="38"/>
      <c r="H389" s="38" t="s">
        <v>2</v>
      </c>
      <c r="I389" s="38"/>
      <c r="J389" s="71"/>
    </row>
    <row r="390" spans="2:10" s="13" customFormat="1" ht="15" customHeight="1" x14ac:dyDescent="0.2">
      <c r="B390" s="36"/>
      <c r="C390" s="20"/>
      <c r="D390" s="22"/>
      <c r="E390" s="19"/>
      <c r="F390" s="21"/>
      <c r="G390" s="82">
        <f>COUNTIF(G389:G389,"x")</f>
        <v>0</v>
      </c>
      <c r="H390" s="82">
        <f>COUNTIF(H389:H389,"x")</f>
        <v>1</v>
      </c>
      <c r="I390" s="63">
        <f>COUNTIF(I389:I389,"x")</f>
        <v>0</v>
      </c>
      <c r="J390" s="94">
        <f>IF(I390=1,"NA",G390/(1-I390))</f>
        <v>0</v>
      </c>
    </row>
    <row r="391" spans="2:10" s="13" customFormat="1" ht="15" customHeight="1" x14ac:dyDescent="0.2">
      <c r="B391" s="36"/>
      <c r="C391" s="20"/>
      <c r="D391" s="22"/>
      <c r="E391" s="19"/>
      <c r="F391" s="21"/>
      <c r="G391" s="42"/>
      <c r="H391" s="42"/>
      <c r="I391" s="22"/>
      <c r="J391" s="18"/>
    </row>
    <row r="392" spans="2:10" s="13" customFormat="1" ht="21" customHeight="1" x14ac:dyDescent="0.2">
      <c r="B392" s="90">
        <v>8.1999999999999993</v>
      </c>
      <c r="C392" s="15" t="s">
        <v>78</v>
      </c>
      <c r="D392" s="17">
        <v>5.19</v>
      </c>
      <c r="E392" s="58" t="s">
        <v>86</v>
      </c>
      <c r="F392" s="16"/>
      <c r="G392" s="17"/>
      <c r="H392" s="17" t="s">
        <v>2</v>
      </c>
      <c r="I392" s="17"/>
      <c r="J392" s="43"/>
    </row>
    <row r="393" spans="2:10" s="13" customFormat="1" ht="15" customHeight="1" x14ac:dyDescent="0.2">
      <c r="B393" s="36"/>
      <c r="C393" s="20"/>
      <c r="D393" s="22"/>
      <c r="E393" s="19"/>
      <c r="F393" s="21"/>
      <c r="G393" s="82">
        <f>COUNTIF(G392:G392,"x")</f>
        <v>0</v>
      </c>
      <c r="H393" s="82">
        <f>COUNTIF(H392:H392,"x")</f>
        <v>1</v>
      </c>
      <c r="I393" s="63">
        <f>COUNTIF(I392:I392,"x")</f>
        <v>0</v>
      </c>
      <c r="J393" s="94">
        <f>IF(I393=1,"NA",G393/(1-I393))</f>
        <v>0</v>
      </c>
    </row>
    <row r="394" spans="2:10" s="13" customFormat="1" ht="15" customHeight="1" x14ac:dyDescent="0.2">
      <c r="B394" s="36"/>
      <c r="C394" s="20"/>
      <c r="D394" s="22"/>
      <c r="E394" s="19"/>
      <c r="F394" s="21"/>
      <c r="G394" s="42"/>
      <c r="H394" s="42"/>
      <c r="I394" s="22"/>
      <c r="J394" s="18"/>
    </row>
    <row r="395" spans="2:10" s="13" customFormat="1" ht="47.25" customHeight="1" x14ac:dyDescent="0.2">
      <c r="B395" s="90">
        <v>8.3000000000000007</v>
      </c>
      <c r="C395" s="15" t="s">
        <v>79</v>
      </c>
      <c r="D395" s="17">
        <v>5.19</v>
      </c>
      <c r="E395" s="58" t="s">
        <v>86</v>
      </c>
      <c r="F395" s="16"/>
      <c r="G395" s="17"/>
      <c r="H395" s="17" t="s">
        <v>2</v>
      </c>
      <c r="I395" s="17"/>
      <c r="J395" s="43"/>
    </row>
    <row r="396" spans="2:10" x14ac:dyDescent="0.2">
      <c r="C396" s="5"/>
      <c r="D396" s="7"/>
      <c r="F396" s="6"/>
      <c r="G396" s="80">
        <f>COUNTIF(G395:G395,"x")</f>
        <v>0</v>
      </c>
      <c r="H396" s="80">
        <f>COUNTIF(H395:H395,"x")</f>
        <v>1</v>
      </c>
      <c r="I396" s="81">
        <f>COUNTIF(I395:I395,"x")</f>
        <v>0</v>
      </c>
      <c r="J396" s="94">
        <f>IF(I396=1,"NA",G396/(1-I396))</f>
        <v>0</v>
      </c>
    </row>
    <row r="397" spans="2:10" x14ac:dyDescent="0.2">
      <c r="C397" s="5"/>
      <c r="D397" s="7"/>
      <c r="F397" s="6"/>
      <c r="G397" s="11"/>
      <c r="H397" s="11"/>
    </row>
    <row r="398" spans="2:10" x14ac:dyDescent="0.2">
      <c r="C398" s="5"/>
    </row>
    <row r="399" spans="2:10" ht="16" thickBot="1" x14ac:dyDescent="0.25">
      <c r="C399" s="5"/>
      <c r="F399" s="35"/>
      <c r="G399" s="75"/>
      <c r="H399" s="75"/>
      <c r="I399" s="76"/>
    </row>
    <row r="400" spans="2:10" ht="19" x14ac:dyDescent="0.25">
      <c r="C400" s="96" t="s">
        <v>123</v>
      </c>
      <c r="D400" s="97" t="s">
        <v>124</v>
      </c>
      <c r="F400" s="77"/>
      <c r="G400" s="12"/>
      <c r="H400" s="12"/>
      <c r="I400" s="12"/>
    </row>
    <row r="401" spans="3:7" x14ac:dyDescent="0.2">
      <c r="C401" s="98" t="s">
        <v>83</v>
      </c>
      <c r="D401" s="99">
        <f>J5</f>
        <v>0</v>
      </c>
      <c r="F401" s="77"/>
      <c r="G401" s="12"/>
    </row>
    <row r="402" spans="3:7" x14ac:dyDescent="0.2">
      <c r="C402" s="98" t="s">
        <v>84</v>
      </c>
      <c r="D402" s="99">
        <f>J12</f>
        <v>0</v>
      </c>
      <c r="F402" s="77"/>
      <c r="G402" s="12"/>
    </row>
    <row r="403" spans="3:7" x14ac:dyDescent="0.2">
      <c r="C403" s="98" t="s">
        <v>85</v>
      </c>
      <c r="D403" s="99"/>
      <c r="F403" s="77"/>
      <c r="G403" s="12"/>
    </row>
    <row r="404" spans="3:7" x14ac:dyDescent="0.2">
      <c r="C404" s="102" t="s">
        <v>126</v>
      </c>
      <c r="D404" s="99">
        <f>J20</f>
        <v>0</v>
      </c>
      <c r="F404" s="77"/>
      <c r="G404" s="35"/>
    </row>
    <row r="405" spans="3:7" x14ac:dyDescent="0.2">
      <c r="C405" s="102" t="s">
        <v>127</v>
      </c>
      <c r="D405" s="99">
        <f>J28</f>
        <v>0</v>
      </c>
      <c r="F405" s="77"/>
      <c r="G405" s="35"/>
    </row>
    <row r="406" spans="3:7" ht="16" x14ac:dyDescent="0.2">
      <c r="C406" s="103" t="s">
        <v>128</v>
      </c>
      <c r="D406" s="99">
        <f>J70</f>
        <v>0</v>
      </c>
      <c r="F406" s="77"/>
      <c r="G406" s="35"/>
    </row>
    <row r="407" spans="3:7" ht="32" x14ac:dyDescent="0.2">
      <c r="C407" s="103" t="s">
        <v>129</v>
      </c>
      <c r="D407" s="99">
        <f>J91</f>
        <v>0</v>
      </c>
      <c r="F407" s="77"/>
      <c r="G407" s="35"/>
    </row>
    <row r="408" spans="3:7" x14ac:dyDescent="0.2">
      <c r="C408" s="102" t="s">
        <v>130</v>
      </c>
      <c r="D408" s="99">
        <f>J103</f>
        <v>0</v>
      </c>
      <c r="F408" s="77"/>
      <c r="G408" s="35"/>
    </row>
    <row r="409" spans="3:7" x14ac:dyDescent="0.2">
      <c r="C409" s="102" t="s">
        <v>131</v>
      </c>
      <c r="D409" s="99">
        <f>J124</f>
        <v>0</v>
      </c>
      <c r="F409" s="77"/>
      <c r="G409" s="35"/>
    </row>
    <row r="410" spans="3:7" x14ac:dyDescent="0.2">
      <c r="C410" s="98" t="s">
        <v>97</v>
      </c>
      <c r="D410" s="99"/>
      <c r="F410" s="77"/>
      <c r="G410" s="35"/>
    </row>
    <row r="411" spans="3:7" ht="16" x14ac:dyDescent="0.2">
      <c r="C411" s="103" t="s">
        <v>132</v>
      </c>
      <c r="D411" s="99">
        <f>J145</f>
        <v>0</v>
      </c>
      <c r="F411" s="77"/>
      <c r="G411" s="35"/>
    </row>
    <row r="412" spans="3:7" x14ac:dyDescent="0.2">
      <c r="C412" s="102" t="s">
        <v>133</v>
      </c>
      <c r="D412" s="99">
        <f>J223</f>
        <v>0</v>
      </c>
      <c r="F412" s="77"/>
      <c r="G412" s="35"/>
    </row>
    <row r="413" spans="3:7" ht="16" x14ac:dyDescent="0.2">
      <c r="C413" s="103" t="s">
        <v>134</v>
      </c>
      <c r="D413" s="99">
        <f>J285</f>
        <v>0</v>
      </c>
      <c r="F413" s="77"/>
      <c r="G413" s="35"/>
    </row>
    <row r="414" spans="3:7" ht="16" x14ac:dyDescent="0.2">
      <c r="C414" s="103" t="s">
        <v>135</v>
      </c>
      <c r="D414" s="99">
        <f>J321</f>
        <v>0</v>
      </c>
      <c r="F414" s="77"/>
      <c r="G414" s="35"/>
    </row>
    <row r="415" spans="3:7" x14ac:dyDescent="0.2">
      <c r="C415" s="98" t="s">
        <v>114</v>
      </c>
      <c r="D415" s="99">
        <f>J340</f>
        <v>0</v>
      </c>
      <c r="F415" s="77"/>
      <c r="G415" s="35"/>
    </row>
    <row r="416" spans="3:7" x14ac:dyDescent="0.2">
      <c r="C416" s="98" t="s">
        <v>116</v>
      </c>
      <c r="D416" s="99">
        <f>J344</f>
        <v>0</v>
      </c>
      <c r="F416" s="77"/>
      <c r="G416" s="35"/>
    </row>
    <row r="417" spans="3:7" x14ac:dyDescent="0.2">
      <c r="C417" s="98" t="s">
        <v>120</v>
      </c>
      <c r="D417" s="99">
        <f>J369</f>
        <v>0</v>
      </c>
      <c r="F417" s="77"/>
      <c r="G417" s="35"/>
    </row>
    <row r="418" spans="3:7" x14ac:dyDescent="0.2">
      <c r="C418" s="98" t="s">
        <v>122</v>
      </c>
      <c r="D418" s="99">
        <f>J388</f>
        <v>0</v>
      </c>
      <c r="F418" s="77"/>
      <c r="G418" s="12"/>
    </row>
    <row r="419" spans="3:7" ht="16" thickBot="1" x14ac:dyDescent="0.25">
      <c r="C419" s="100" t="s">
        <v>125</v>
      </c>
      <c r="D419" s="101">
        <f>AVERAGE(D401:D418)</f>
        <v>0</v>
      </c>
      <c r="F419" s="78"/>
      <c r="G419" s="79"/>
    </row>
    <row r="420" spans="3:7" x14ac:dyDescent="0.2">
      <c r="C420" s="5"/>
      <c r="F420" s="10"/>
      <c r="G420" s="12"/>
    </row>
    <row r="421" spans="3:7" x14ac:dyDescent="0.2">
      <c r="C421" s="5"/>
    </row>
    <row r="422" spans="3:7" x14ac:dyDescent="0.2">
      <c r="C422" s="5"/>
    </row>
    <row r="423" spans="3:7" x14ac:dyDescent="0.2">
      <c r="C423" s="5"/>
    </row>
    <row r="424" spans="3:7" x14ac:dyDescent="0.2">
      <c r="C424" s="5"/>
    </row>
    <row r="425" spans="3:7" x14ac:dyDescent="0.2">
      <c r="C425" s="5"/>
    </row>
    <row r="426" spans="3:7" x14ac:dyDescent="0.2">
      <c r="C426" s="5"/>
    </row>
    <row r="427" spans="3:7" x14ac:dyDescent="0.2">
      <c r="C427" s="5"/>
    </row>
    <row r="428" spans="3:7" x14ac:dyDescent="0.2">
      <c r="C428" s="5"/>
    </row>
    <row r="429" spans="3:7" x14ac:dyDescent="0.2">
      <c r="C429" s="5"/>
    </row>
    <row r="430" spans="3:7" x14ac:dyDescent="0.2">
      <c r="C430" s="5"/>
    </row>
    <row r="431" spans="3:7" x14ac:dyDescent="0.2">
      <c r="C431" s="5"/>
    </row>
    <row r="432" spans="3:7" x14ac:dyDescent="0.2">
      <c r="C432" s="5"/>
    </row>
    <row r="433" spans="3:3" x14ac:dyDescent="0.2">
      <c r="C433" s="5"/>
    </row>
    <row r="434" spans="3:3" x14ac:dyDescent="0.2">
      <c r="C434" s="5"/>
    </row>
    <row r="435" spans="3:3" x14ac:dyDescent="0.2">
      <c r="C435" s="5"/>
    </row>
    <row r="436" spans="3:3" x14ac:dyDescent="0.2">
      <c r="C436" s="5"/>
    </row>
    <row r="437" spans="3:3" x14ac:dyDescent="0.2">
      <c r="C437" s="5"/>
    </row>
    <row r="438" spans="3:3" x14ac:dyDescent="0.2">
      <c r="C438" s="5"/>
    </row>
    <row r="439" spans="3:3" x14ac:dyDescent="0.2">
      <c r="C439" s="5"/>
    </row>
    <row r="440" spans="3:3" x14ac:dyDescent="0.2">
      <c r="C440" s="5"/>
    </row>
    <row r="441" spans="3:3" x14ac:dyDescent="0.2">
      <c r="C441" s="5"/>
    </row>
    <row r="442" spans="3:3" x14ac:dyDescent="0.2">
      <c r="C442" s="5"/>
    </row>
    <row r="443" spans="3:3" x14ac:dyDescent="0.2">
      <c r="C443" s="5"/>
    </row>
    <row r="444" spans="3:3" x14ac:dyDescent="0.2">
      <c r="C444" s="5"/>
    </row>
    <row r="445" spans="3:3" x14ac:dyDescent="0.2">
      <c r="C445" s="5"/>
    </row>
    <row r="446" spans="3:3" x14ac:dyDescent="0.2">
      <c r="C446" s="5"/>
    </row>
    <row r="447" spans="3:3" x14ac:dyDescent="0.2">
      <c r="C447" s="5"/>
    </row>
    <row r="448" spans="3:3" x14ac:dyDescent="0.2">
      <c r="C448" s="5"/>
    </row>
    <row r="449" spans="3:3" x14ac:dyDescent="0.2">
      <c r="C449" s="5"/>
    </row>
    <row r="450" spans="3:3" x14ac:dyDescent="0.2">
      <c r="C450" s="5"/>
    </row>
    <row r="451" spans="3:3" x14ac:dyDescent="0.2">
      <c r="C451" s="5"/>
    </row>
    <row r="452" spans="3:3" x14ac:dyDescent="0.2">
      <c r="C452" s="5"/>
    </row>
    <row r="453" spans="3:3" x14ac:dyDescent="0.2">
      <c r="C453" s="5"/>
    </row>
    <row r="454" spans="3:3" x14ac:dyDescent="0.2">
      <c r="C454" s="5"/>
    </row>
    <row r="455" spans="3:3" x14ac:dyDescent="0.2">
      <c r="C455" s="5"/>
    </row>
    <row r="456" spans="3:3" x14ac:dyDescent="0.2">
      <c r="C456" s="5"/>
    </row>
    <row r="457" spans="3:3" x14ac:dyDescent="0.2">
      <c r="C457" s="5"/>
    </row>
    <row r="458" spans="3:3" x14ac:dyDescent="0.2">
      <c r="C458" s="5"/>
    </row>
    <row r="459" spans="3:3" x14ac:dyDescent="0.2">
      <c r="C459" s="5"/>
    </row>
    <row r="460" spans="3:3" x14ac:dyDescent="0.2">
      <c r="C460" s="5"/>
    </row>
    <row r="461" spans="3:3" x14ac:dyDescent="0.2">
      <c r="C461" s="5"/>
    </row>
    <row r="462" spans="3:3" x14ac:dyDescent="0.2">
      <c r="C462" s="5"/>
    </row>
    <row r="463" spans="3:3" x14ac:dyDescent="0.2">
      <c r="C463" s="5"/>
    </row>
    <row r="464" spans="3:3" x14ac:dyDescent="0.2">
      <c r="C464" s="5"/>
    </row>
    <row r="465" spans="3:3" x14ac:dyDescent="0.2">
      <c r="C465" s="5"/>
    </row>
    <row r="466" spans="3:3" x14ac:dyDescent="0.2">
      <c r="C466" s="5"/>
    </row>
    <row r="467" spans="3:3" x14ac:dyDescent="0.2">
      <c r="C467" s="5"/>
    </row>
    <row r="468" spans="3:3" x14ac:dyDescent="0.2">
      <c r="C468" s="5"/>
    </row>
    <row r="469" spans="3:3" x14ac:dyDescent="0.2">
      <c r="C469" s="5"/>
    </row>
    <row r="470" spans="3:3" x14ac:dyDescent="0.2">
      <c r="C470" s="5"/>
    </row>
    <row r="471" spans="3:3" x14ac:dyDescent="0.2">
      <c r="C471" s="5"/>
    </row>
    <row r="472" spans="3:3" x14ac:dyDescent="0.2">
      <c r="C472" s="5"/>
    </row>
    <row r="473" spans="3:3" x14ac:dyDescent="0.2">
      <c r="C473" s="5"/>
    </row>
    <row r="474" spans="3:3" x14ac:dyDescent="0.2">
      <c r="C474" s="5"/>
    </row>
    <row r="475" spans="3:3" x14ac:dyDescent="0.2">
      <c r="C475" s="5"/>
    </row>
    <row r="476" spans="3:3" x14ac:dyDescent="0.2">
      <c r="C476" s="5"/>
    </row>
    <row r="477" spans="3:3" x14ac:dyDescent="0.2">
      <c r="C477" s="5"/>
    </row>
    <row r="478" spans="3:3" x14ac:dyDescent="0.2">
      <c r="C478" s="5"/>
    </row>
    <row r="479" spans="3:3" x14ac:dyDescent="0.2">
      <c r="C479" s="5"/>
    </row>
    <row r="480" spans="3:3" x14ac:dyDescent="0.2">
      <c r="C480" s="5"/>
    </row>
    <row r="481" spans="3:3" x14ac:dyDescent="0.2">
      <c r="C481" s="5"/>
    </row>
    <row r="482" spans="3:3" x14ac:dyDescent="0.2">
      <c r="C482" s="5"/>
    </row>
    <row r="483" spans="3:3" x14ac:dyDescent="0.2">
      <c r="C483" s="5"/>
    </row>
    <row r="484" spans="3:3" x14ac:dyDescent="0.2">
      <c r="C484" s="5"/>
    </row>
    <row r="485" spans="3:3" x14ac:dyDescent="0.2">
      <c r="C485" s="5"/>
    </row>
    <row r="486" spans="3:3" x14ac:dyDescent="0.2">
      <c r="C486" s="5"/>
    </row>
    <row r="487" spans="3:3" x14ac:dyDescent="0.2">
      <c r="C487" s="5"/>
    </row>
    <row r="488" spans="3:3" x14ac:dyDescent="0.2">
      <c r="C488" s="5"/>
    </row>
    <row r="489" spans="3:3" x14ac:dyDescent="0.2">
      <c r="C489" s="5"/>
    </row>
    <row r="490" spans="3:3" x14ac:dyDescent="0.2">
      <c r="C490" s="5"/>
    </row>
    <row r="491" spans="3:3" x14ac:dyDescent="0.2">
      <c r="C491" s="5"/>
    </row>
    <row r="492" spans="3:3" x14ac:dyDescent="0.2">
      <c r="C492" s="5"/>
    </row>
    <row r="493" spans="3:3" x14ac:dyDescent="0.2">
      <c r="C493" s="5"/>
    </row>
    <row r="494" spans="3:3" x14ac:dyDescent="0.2">
      <c r="C494" s="5"/>
    </row>
    <row r="495" spans="3:3" x14ac:dyDescent="0.2">
      <c r="C495" s="5"/>
    </row>
    <row r="496" spans="3:3" x14ac:dyDescent="0.2">
      <c r="C496" s="5"/>
    </row>
    <row r="497" spans="3:3" x14ac:dyDescent="0.2">
      <c r="C497" s="5"/>
    </row>
    <row r="498" spans="3:3" x14ac:dyDescent="0.2">
      <c r="C498" s="5"/>
    </row>
    <row r="499" spans="3:3" x14ac:dyDescent="0.2">
      <c r="C499" s="5"/>
    </row>
    <row r="500" spans="3:3" x14ac:dyDescent="0.2">
      <c r="C500" s="5"/>
    </row>
    <row r="501" spans="3:3" x14ac:dyDescent="0.2">
      <c r="C501" s="5"/>
    </row>
    <row r="502" spans="3:3" x14ac:dyDescent="0.2">
      <c r="C502" s="5"/>
    </row>
    <row r="503" spans="3:3" x14ac:dyDescent="0.2">
      <c r="C503" s="5"/>
    </row>
    <row r="504" spans="3:3" x14ac:dyDescent="0.2">
      <c r="C504" s="5"/>
    </row>
    <row r="505" spans="3:3" x14ac:dyDescent="0.2">
      <c r="C505" s="5"/>
    </row>
    <row r="506" spans="3:3" x14ac:dyDescent="0.2">
      <c r="C506" s="5"/>
    </row>
    <row r="507" spans="3:3" x14ac:dyDescent="0.2">
      <c r="C507" s="5"/>
    </row>
    <row r="508" spans="3:3" x14ac:dyDescent="0.2">
      <c r="C508" s="5"/>
    </row>
    <row r="509" spans="3:3" x14ac:dyDescent="0.2">
      <c r="C509" s="5"/>
    </row>
    <row r="510" spans="3:3" x14ac:dyDescent="0.2">
      <c r="C510" s="5"/>
    </row>
    <row r="511" spans="3:3" x14ac:dyDescent="0.2">
      <c r="C511" s="5"/>
    </row>
    <row r="512" spans="3:3" x14ac:dyDescent="0.2">
      <c r="C512" s="5"/>
    </row>
    <row r="513" spans="3:3" x14ac:dyDescent="0.2">
      <c r="C513" s="5"/>
    </row>
    <row r="514" spans="3:3" x14ac:dyDescent="0.2">
      <c r="C514" s="5"/>
    </row>
    <row r="515" spans="3:3" x14ac:dyDescent="0.2">
      <c r="C515" s="5"/>
    </row>
    <row r="516" spans="3:3" x14ac:dyDescent="0.2">
      <c r="C516" s="5"/>
    </row>
    <row r="517" spans="3:3" x14ac:dyDescent="0.2">
      <c r="C517" s="5"/>
    </row>
  </sheetData>
  <mergeCells count="17">
    <mergeCell ref="C321:I321"/>
    <mergeCell ref="J3:J4"/>
    <mergeCell ref="D3:D4"/>
    <mergeCell ref="B1:J1"/>
    <mergeCell ref="C28:I28"/>
    <mergeCell ref="C20:I20"/>
    <mergeCell ref="C223:I223"/>
    <mergeCell ref="C285:I285"/>
    <mergeCell ref="C91:I91"/>
    <mergeCell ref="B3:C4"/>
    <mergeCell ref="E3:F4"/>
    <mergeCell ref="G3:I3"/>
    <mergeCell ref="C70:I70"/>
    <mergeCell ref="C103:I103"/>
    <mergeCell ref="C124:I124"/>
    <mergeCell ref="B144:C144"/>
    <mergeCell ref="C145:I145"/>
  </mergeCells>
  <conditionalFormatting sqref="H11 H8 H15 H18 H23 H27 H31 H44 H60 H66 H69 H73 H85 H90 H102 H106 H117 H120 H123 H127 H137 H143 H148 H152 H155 H158 H164 H191 H197 H203 H210 H213 H216 H219 H222 H230 H244 H257 H265 H271 H276 H284 H288 H303 H313 H320 H330 H63">
    <cfRule type="cellIs" dxfId="230" priority="711" operator="equal">
      <formula>"No cumple"</formula>
    </cfRule>
    <cfRule type="cellIs" dxfId="229" priority="712" operator="greaterThan">
      <formula>$H$8</formula>
    </cfRule>
  </conditionalFormatting>
  <conditionalFormatting sqref="G11 G8 G15 G18 G23 G27 G31 G44 G47 G60 G66 G69 G73 G85 G90 G102 G106 G117 G120 G123 G127 G137 G143 G148 G152 G155 G158 G164 G191 G197 G203 G210 G213 G216 G219 G222 G230 G244 G257 G265 G271 G276 G284 G288 G303 G313 G320 G330 G63">
    <cfRule type="cellIs" dxfId="228" priority="710" operator="equal">
      <formula>"No cumple"</formula>
    </cfRule>
  </conditionalFormatting>
  <conditionalFormatting sqref="H11 H8 H15 H18 H23 H27 H31 H44 H60 H66 H69 H73 H85 H90 H102 H106 H117 H120 H123 H127 H137 H143 H148 H152 H155 H158 H164 H191 H197 H203 H210 H213 H216 H219 H222 H230 H244 H257 H265 H271 H276 H284 H288 H303 H313 H320 H330 H63">
    <cfRule type="cellIs" dxfId="227" priority="707" operator="equal">
      <formula>"si cumple"</formula>
    </cfRule>
    <cfRule type="cellIs" dxfId="226" priority="708" operator="equal">
      <formula>"No cumple"</formula>
    </cfRule>
    <cfRule type="cellIs" dxfId="225" priority="709" operator="greaterThan">
      <formula>$H$8</formula>
    </cfRule>
  </conditionalFormatting>
  <conditionalFormatting sqref="H339">
    <cfRule type="cellIs" dxfId="224" priority="705" operator="equal">
      <formula>"No cumple"</formula>
    </cfRule>
    <cfRule type="cellIs" dxfId="223" priority="706" operator="greaterThan">
      <formula>$H$8</formula>
    </cfRule>
  </conditionalFormatting>
  <conditionalFormatting sqref="G339">
    <cfRule type="cellIs" dxfId="222" priority="704" operator="equal">
      <formula>"No cumple"</formula>
    </cfRule>
  </conditionalFormatting>
  <conditionalFormatting sqref="H339">
    <cfRule type="cellIs" dxfId="221" priority="702" operator="equal">
      <formula>"No cumple"</formula>
    </cfRule>
    <cfRule type="cellIs" dxfId="220" priority="703" operator="greaterThan">
      <formula>$H$8</formula>
    </cfRule>
  </conditionalFormatting>
  <conditionalFormatting sqref="G339">
    <cfRule type="cellIs" dxfId="219" priority="701" operator="equal">
      <formula>"No cumple"</formula>
    </cfRule>
  </conditionalFormatting>
  <conditionalFormatting sqref="H339">
    <cfRule type="cellIs" dxfId="218" priority="699" operator="equal">
      <formula>"No cumple"</formula>
    </cfRule>
    <cfRule type="cellIs" dxfId="217" priority="700" operator="greaterThan">
      <formula>$H$8</formula>
    </cfRule>
  </conditionalFormatting>
  <conditionalFormatting sqref="G339">
    <cfRule type="cellIs" dxfId="216" priority="698" operator="equal">
      <formula>"No cumple"</formula>
    </cfRule>
  </conditionalFormatting>
  <conditionalFormatting sqref="H339">
    <cfRule type="cellIs" dxfId="215" priority="696" operator="equal">
      <formula>"No cumple"</formula>
    </cfRule>
    <cfRule type="cellIs" dxfId="214" priority="697" operator="greaterThan">
      <formula>$H$8</formula>
    </cfRule>
  </conditionalFormatting>
  <conditionalFormatting sqref="G339">
    <cfRule type="cellIs" dxfId="213" priority="695" operator="equal">
      <formula>"No cumple"</formula>
    </cfRule>
  </conditionalFormatting>
  <conditionalFormatting sqref="H339">
    <cfRule type="cellIs" dxfId="212" priority="692" operator="equal">
      <formula>"si cumple"</formula>
    </cfRule>
    <cfRule type="cellIs" dxfId="211" priority="693" operator="equal">
      <formula>"No cumple"</formula>
    </cfRule>
    <cfRule type="cellIs" dxfId="210" priority="694" operator="greaterThan">
      <formula>$H$8</formula>
    </cfRule>
  </conditionalFormatting>
  <conditionalFormatting sqref="G339">
    <cfRule type="cellIs" dxfId="209" priority="691" operator="equal">
      <formula>"No cumple"</formula>
    </cfRule>
  </conditionalFormatting>
  <conditionalFormatting sqref="H343">
    <cfRule type="cellIs" dxfId="208" priority="689" operator="equal">
      <formula>"No cumple"</formula>
    </cfRule>
    <cfRule type="cellIs" dxfId="207" priority="690" operator="greaterThan">
      <formula>$H$8</formula>
    </cfRule>
  </conditionalFormatting>
  <conditionalFormatting sqref="G343">
    <cfRule type="cellIs" dxfId="206" priority="688" operator="equal">
      <formula>"No cumple"</formula>
    </cfRule>
  </conditionalFormatting>
  <conditionalFormatting sqref="H343">
    <cfRule type="cellIs" dxfId="205" priority="686" operator="equal">
      <formula>"No cumple"</formula>
    </cfRule>
    <cfRule type="cellIs" dxfId="204" priority="687" operator="greaterThan">
      <formula>$H$8</formula>
    </cfRule>
  </conditionalFormatting>
  <conditionalFormatting sqref="G343">
    <cfRule type="cellIs" dxfId="203" priority="685" operator="equal">
      <formula>"No cumple"</formula>
    </cfRule>
  </conditionalFormatting>
  <conditionalFormatting sqref="H343">
    <cfRule type="cellIs" dxfId="202" priority="683" operator="equal">
      <formula>"No cumple"</formula>
    </cfRule>
    <cfRule type="cellIs" dxfId="201" priority="684" operator="greaterThan">
      <formula>$H$8</formula>
    </cfRule>
  </conditionalFormatting>
  <conditionalFormatting sqref="G343">
    <cfRule type="cellIs" dxfId="200" priority="682" operator="equal">
      <formula>"No cumple"</formula>
    </cfRule>
  </conditionalFormatting>
  <conditionalFormatting sqref="H343">
    <cfRule type="cellIs" dxfId="199" priority="680" operator="equal">
      <formula>"No cumple"</formula>
    </cfRule>
    <cfRule type="cellIs" dxfId="198" priority="681" operator="greaterThan">
      <formula>$H$8</formula>
    </cfRule>
  </conditionalFormatting>
  <conditionalFormatting sqref="G343">
    <cfRule type="cellIs" dxfId="197" priority="679" operator="equal">
      <formula>"No cumple"</formula>
    </cfRule>
  </conditionalFormatting>
  <conditionalFormatting sqref="H343">
    <cfRule type="cellIs" dxfId="196" priority="676" operator="equal">
      <formula>"si cumple"</formula>
    </cfRule>
    <cfRule type="cellIs" dxfId="195" priority="677" operator="equal">
      <formula>"No cumple"</formula>
    </cfRule>
    <cfRule type="cellIs" dxfId="194" priority="678" operator="greaterThan">
      <formula>$H$8</formula>
    </cfRule>
  </conditionalFormatting>
  <conditionalFormatting sqref="G343">
    <cfRule type="cellIs" dxfId="193" priority="675" operator="equal">
      <formula>"No cumple"</formula>
    </cfRule>
  </conditionalFormatting>
  <conditionalFormatting sqref="H347">
    <cfRule type="cellIs" dxfId="192" priority="673" operator="equal">
      <formula>"No cumple"</formula>
    </cfRule>
    <cfRule type="cellIs" dxfId="191" priority="674" operator="greaterThan">
      <formula>$H$8</formula>
    </cfRule>
  </conditionalFormatting>
  <conditionalFormatting sqref="G347">
    <cfRule type="cellIs" dxfId="190" priority="672" operator="equal">
      <formula>"No cumple"</formula>
    </cfRule>
  </conditionalFormatting>
  <conditionalFormatting sqref="H347">
    <cfRule type="cellIs" dxfId="189" priority="670" operator="equal">
      <formula>"No cumple"</formula>
    </cfRule>
    <cfRule type="cellIs" dxfId="188" priority="671" operator="greaterThan">
      <formula>$H$8</formula>
    </cfRule>
  </conditionalFormatting>
  <conditionalFormatting sqref="G347">
    <cfRule type="cellIs" dxfId="187" priority="669" operator="equal">
      <formula>"No cumple"</formula>
    </cfRule>
  </conditionalFormatting>
  <conditionalFormatting sqref="H347">
    <cfRule type="cellIs" dxfId="186" priority="667" operator="equal">
      <formula>"No cumple"</formula>
    </cfRule>
    <cfRule type="cellIs" dxfId="185" priority="668" operator="greaterThan">
      <formula>$H$8</formula>
    </cfRule>
  </conditionalFormatting>
  <conditionalFormatting sqref="G347">
    <cfRule type="cellIs" dxfId="184" priority="666" operator="equal">
      <formula>"No cumple"</formula>
    </cfRule>
  </conditionalFormatting>
  <conditionalFormatting sqref="H347">
    <cfRule type="cellIs" dxfId="183" priority="664" operator="equal">
      <formula>"No cumple"</formula>
    </cfRule>
    <cfRule type="cellIs" dxfId="182" priority="665" operator="greaterThan">
      <formula>$H$8</formula>
    </cfRule>
  </conditionalFormatting>
  <conditionalFormatting sqref="G347">
    <cfRule type="cellIs" dxfId="181" priority="663" operator="equal">
      <formula>"No cumple"</formula>
    </cfRule>
  </conditionalFormatting>
  <conditionalFormatting sqref="H347">
    <cfRule type="cellIs" dxfId="180" priority="660" operator="equal">
      <formula>"si cumple"</formula>
    </cfRule>
    <cfRule type="cellIs" dxfId="179" priority="661" operator="equal">
      <formula>"No cumple"</formula>
    </cfRule>
    <cfRule type="cellIs" dxfId="178" priority="662" operator="greaterThan">
      <formula>$H$8</formula>
    </cfRule>
  </conditionalFormatting>
  <conditionalFormatting sqref="G347">
    <cfRule type="cellIs" dxfId="177" priority="659" operator="equal">
      <formula>"No cumple"</formula>
    </cfRule>
  </conditionalFormatting>
  <conditionalFormatting sqref="H350">
    <cfRule type="cellIs" dxfId="176" priority="657" operator="equal">
      <formula>"No cumple"</formula>
    </cfRule>
    <cfRule type="cellIs" dxfId="175" priority="658" operator="greaterThan">
      <formula>$H$8</formula>
    </cfRule>
  </conditionalFormatting>
  <conditionalFormatting sqref="G350">
    <cfRule type="cellIs" dxfId="174" priority="656" operator="equal">
      <formula>"No cumple"</formula>
    </cfRule>
  </conditionalFormatting>
  <conditionalFormatting sqref="H350">
    <cfRule type="cellIs" dxfId="173" priority="654" operator="equal">
      <formula>"No cumple"</formula>
    </cfRule>
    <cfRule type="cellIs" dxfId="172" priority="655" operator="greaterThan">
      <formula>$H$8</formula>
    </cfRule>
  </conditionalFormatting>
  <conditionalFormatting sqref="G350">
    <cfRule type="cellIs" dxfId="171" priority="653" operator="equal">
      <formula>"No cumple"</formula>
    </cfRule>
  </conditionalFormatting>
  <conditionalFormatting sqref="H350">
    <cfRule type="cellIs" dxfId="170" priority="651" operator="equal">
      <formula>"No cumple"</formula>
    </cfRule>
    <cfRule type="cellIs" dxfId="169" priority="652" operator="greaterThan">
      <formula>$H$8</formula>
    </cfRule>
  </conditionalFormatting>
  <conditionalFormatting sqref="G350">
    <cfRule type="cellIs" dxfId="168" priority="650" operator="equal">
      <formula>"No cumple"</formula>
    </cfRule>
  </conditionalFormatting>
  <conditionalFormatting sqref="H350">
    <cfRule type="cellIs" dxfId="167" priority="648" operator="equal">
      <formula>"No cumple"</formula>
    </cfRule>
    <cfRule type="cellIs" dxfId="166" priority="649" operator="greaterThan">
      <formula>$H$8</formula>
    </cfRule>
  </conditionalFormatting>
  <conditionalFormatting sqref="G350">
    <cfRule type="cellIs" dxfId="165" priority="647" operator="equal">
      <formula>"No cumple"</formula>
    </cfRule>
  </conditionalFormatting>
  <conditionalFormatting sqref="H350">
    <cfRule type="cellIs" dxfId="164" priority="644" operator="equal">
      <formula>"si cumple"</formula>
    </cfRule>
    <cfRule type="cellIs" dxfId="163" priority="645" operator="equal">
      <formula>"No cumple"</formula>
    </cfRule>
    <cfRule type="cellIs" dxfId="162" priority="646" operator="greaterThan">
      <formula>$H$8</formula>
    </cfRule>
  </conditionalFormatting>
  <conditionalFormatting sqref="G350">
    <cfRule type="cellIs" dxfId="161" priority="643" operator="equal">
      <formula>"No cumple"</formula>
    </cfRule>
  </conditionalFormatting>
  <conditionalFormatting sqref="H353">
    <cfRule type="cellIs" dxfId="160" priority="641" operator="equal">
      <formula>"No cumple"</formula>
    </cfRule>
    <cfRule type="cellIs" dxfId="159" priority="642" operator="greaterThan">
      <formula>$H$8</formula>
    </cfRule>
  </conditionalFormatting>
  <conditionalFormatting sqref="G353">
    <cfRule type="cellIs" dxfId="158" priority="640" operator="equal">
      <formula>"No cumple"</formula>
    </cfRule>
  </conditionalFormatting>
  <conditionalFormatting sqref="H353">
    <cfRule type="cellIs" dxfId="157" priority="638" operator="equal">
      <formula>"No cumple"</formula>
    </cfRule>
    <cfRule type="cellIs" dxfId="156" priority="639" operator="greaterThan">
      <formula>$H$8</formula>
    </cfRule>
  </conditionalFormatting>
  <conditionalFormatting sqref="G353">
    <cfRule type="cellIs" dxfId="155" priority="637" operator="equal">
      <formula>"No cumple"</formula>
    </cfRule>
  </conditionalFormatting>
  <conditionalFormatting sqref="H353">
    <cfRule type="cellIs" dxfId="154" priority="635" operator="equal">
      <formula>"No cumple"</formula>
    </cfRule>
    <cfRule type="cellIs" dxfId="153" priority="636" operator="greaterThan">
      <formula>$H$8</formula>
    </cfRule>
  </conditionalFormatting>
  <conditionalFormatting sqref="G353">
    <cfRule type="cellIs" dxfId="152" priority="634" operator="equal">
      <formula>"No cumple"</formula>
    </cfRule>
  </conditionalFormatting>
  <conditionalFormatting sqref="H353">
    <cfRule type="cellIs" dxfId="151" priority="632" operator="equal">
      <formula>"No cumple"</formula>
    </cfRule>
    <cfRule type="cellIs" dxfId="150" priority="633" operator="greaterThan">
      <formula>$H$8</formula>
    </cfRule>
  </conditionalFormatting>
  <conditionalFormatting sqref="G353">
    <cfRule type="cellIs" dxfId="149" priority="631" operator="equal">
      <formula>"No cumple"</formula>
    </cfRule>
  </conditionalFormatting>
  <conditionalFormatting sqref="H353">
    <cfRule type="cellIs" dxfId="148" priority="628" operator="equal">
      <formula>"si cumple"</formula>
    </cfRule>
    <cfRule type="cellIs" dxfId="147" priority="629" operator="equal">
      <formula>"No cumple"</formula>
    </cfRule>
    <cfRule type="cellIs" dxfId="146" priority="630" operator="greaterThan">
      <formula>$H$8</formula>
    </cfRule>
  </conditionalFormatting>
  <conditionalFormatting sqref="G353">
    <cfRule type="cellIs" dxfId="145" priority="627" operator="equal">
      <formula>"No cumple"</formula>
    </cfRule>
  </conditionalFormatting>
  <conditionalFormatting sqref="H356">
    <cfRule type="cellIs" dxfId="144" priority="625" operator="equal">
      <formula>"No cumple"</formula>
    </cfRule>
    <cfRule type="cellIs" dxfId="143" priority="626" operator="greaterThan">
      <formula>$H$8</formula>
    </cfRule>
  </conditionalFormatting>
  <conditionalFormatting sqref="G356">
    <cfRule type="cellIs" dxfId="142" priority="624" operator="equal">
      <formula>"No cumple"</formula>
    </cfRule>
  </conditionalFormatting>
  <conditionalFormatting sqref="H356">
    <cfRule type="cellIs" dxfId="141" priority="622" operator="equal">
      <formula>"No cumple"</formula>
    </cfRule>
    <cfRule type="cellIs" dxfId="140" priority="623" operator="greaterThan">
      <formula>$H$8</formula>
    </cfRule>
  </conditionalFormatting>
  <conditionalFormatting sqref="G356">
    <cfRule type="cellIs" dxfId="139" priority="621" operator="equal">
      <formula>"No cumple"</formula>
    </cfRule>
  </conditionalFormatting>
  <conditionalFormatting sqref="H356">
    <cfRule type="cellIs" dxfId="138" priority="619" operator="equal">
      <formula>"No cumple"</formula>
    </cfRule>
    <cfRule type="cellIs" dxfId="137" priority="620" operator="greaterThan">
      <formula>$H$8</formula>
    </cfRule>
  </conditionalFormatting>
  <conditionalFormatting sqref="G356">
    <cfRule type="cellIs" dxfId="136" priority="618" operator="equal">
      <formula>"No cumple"</formula>
    </cfRule>
  </conditionalFormatting>
  <conditionalFormatting sqref="H356">
    <cfRule type="cellIs" dxfId="135" priority="616" operator="equal">
      <formula>"No cumple"</formula>
    </cfRule>
    <cfRule type="cellIs" dxfId="134" priority="617" operator="greaterThan">
      <formula>$H$8</formula>
    </cfRule>
  </conditionalFormatting>
  <conditionalFormatting sqref="G356">
    <cfRule type="cellIs" dxfId="133" priority="615" operator="equal">
      <formula>"No cumple"</formula>
    </cfRule>
  </conditionalFormatting>
  <conditionalFormatting sqref="H356">
    <cfRule type="cellIs" dxfId="132" priority="612" operator="equal">
      <formula>"si cumple"</formula>
    </cfRule>
    <cfRule type="cellIs" dxfId="131" priority="613" operator="equal">
      <formula>"No cumple"</formula>
    </cfRule>
    <cfRule type="cellIs" dxfId="130" priority="614" operator="greaterThan">
      <formula>$H$8</formula>
    </cfRule>
  </conditionalFormatting>
  <conditionalFormatting sqref="G356">
    <cfRule type="cellIs" dxfId="129" priority="611" operator="equal">
      <formula>"No cumple"</formula>
    </cfRule>
  </conditionalFormatting>
  <conditionalFormatting sqref="H368">
    <cfRule type="cellIs" dxfId="128" priority="609" operator="equal">
      <formula>"No cumple"</formula>
    </cfRule>
    <cfRule type="cellIs" dxfId="127" priority="610" operator="greaterThan">
      <formula>$H$8</formula>
    </cfRule>
  </conditionalFormatting>
  <conditionalFormatting sqref="G368">
    <cfRule type="cellIs" dxfId="126" priority="608" operator="equal">
      <formula>"No cumple"</formula>
    </cfRule>
  </conditionalFormatting>
  <conditionalFormatting sqref="H368">
    <cfRule type="cellIs" dxfId="125" priority="606" operator="equal">
      <formula>"No cumple"</formula>
    </cfRule>
    <cfRule type="cellIs" dxfId="124" priority="607" operator="greaterThan">
      <formula>$H$8</formula>
    </cfRule>
  </conditionalFormatting>
  <conditionalFormatting sqref="G368">
    <cfRule type="cellIs" dxfId="123" priority="605" operator="equal">
      <formula>"No cumple"</formula>
    </cfRule>
  </conditionalFormatting>
  <conditionalFormatting sqref="H368">
    <cfRule type="cellIs" dxfId="122" priority="603" operator="equal">
      <formula>"No cumple"</formula>
    </cfRule>
    <cfRule type="cellIs" dxfId="121" priority="604" operator="greaterThan">
      <formula>$H$8</formula>
    </cfRule>
  </conditionalFormatting>
  <conditionalFormatting sqref="G368">
    <cfRule type="cellIs" dxfId="120" priority="602" operator="equal">
      <formula>"No cumple"</formula>
    </cfRule>
  </conditionalFormatting>
  <conditionalFormatting sqref="H368">
    <cfRule type="cellIs" dxfId="119" priority="600" operator="equal">
      <formula>"No cumple"</formula>
    </cfRule>
    <cfRule type="cellIs" dxfId="118" priority="601" operator="greaterThan">
      <formula>$H$8</formula>
    </cfRule>
  </conditionalFormatting>
  <conditionalFormatting sqref="G368">
    <cfRule type="cellIs" dxfId="117" priority="599" operator="equal">
      <formula>"No cumple"</formula>
    </cfRule>
  </conditionalFormatting>
  <conditionalFormatting sqref="H368">
    <cfRule type="cellIs" dxfId="116" priority="596" operator="equal">
      <formula>"si cumple"</formula>
    </cfRule>
    <cfRule type="cellIs" dxfId="115" priority="597" operator="equal">
      <formula>"No cumple"</formula>
    </cfRule>
    <cfRule type="cellIs" dxfId="114" priority="598" operator="greaterThan">
      <formula>$H$8</formula>
    </cfRule>
  </conditionalFormatting>
  <conditionalFormatting sqref="G368">
    <cfRule type="cellIs" dxfId="113" priority="595" operator="equal">
      <formula>"No cumple"</formula>
    </cfRule>
  </conditionalFormatting>
  <conditionalFormatting sqref="H372">
    <cfRule type="cellIs" dxfId="112" priority="593" operator="equal">
      <formula>"No cumple"</formula>
    </cfRule>
    <cfRule type="cellIs" dxfId="111" priority="594" operator="greaterThan">
      <formula>$H$8</formula>
    </cfRule>
  </conditionalFormatting>
  <conditionalFormatting sqref="G372">
    <cfRule type="cellIs" dxfId="110" priority="592" operator="equal">
      <formula>"No cumple"</formula>
    </cfRule>
  </conditionalFormatting>
  <conditionalFormatting sqref="H372">
    <cfRule type="cellIs" dxfId="109" priority="590" operator="equal">
      <formula>"No cumple"</formula>
    </cfRule>
    <cfRule type="cellIs" dxfId="108" priority="591" operator="greaterThan">
      <formula>$H$8</formula>
    </cfRule>
  </conditionalFormatting>
  <conditionalFormatting sqref="G372">
    <cfRule type="cellIs" dxfId="107" priority="589" operator="equal">
      <formula>"No cumple"</formula>
    </cfRule>
  </conditionalFormatting>
  <conditionalFormatting sqref="H372">
    <cfRule type="cellIs" dxfId="106" priority="587" operator="equal">
      <formula>"No cumple"</formula>
    </cfRule>
    <cfRule type="cellIs" dxfId="105" priority="588" operator="greaterThan">
      <formula>$H$8</formula>
    </cfRule>
  </conditionalFormatting>
  <conditionalFormatting sqref="G372">
    <cfRule type="cellIs" dxfId="104" priority="586" operator="equal">
      <formula>"No cumple"</formula>
    </cfRule>
  </conditionalFormatting>
  <conditionalFormatting sqref="H372">
    <cfRule type="cellIs" dxfId="103" priority="584" operator="equal">
      <formula>"No cumple"</formula>
    </cfRule>
    <cfRule type="cellIs" dxfId="102" priority="585" operator="greaterThan">
      <formula>$H$8</formula>
    </cfRule>
  </conditionalFormatting>
  <conditionalFormatting sqref="G372">
    <cfRule type="cellIs" dxfId="101" priority="583" operator="equal">
      <formula>"No cumple"</formula>
    </cfRule>
  </conditionalFormatting>
  <conditionalFormatting sqref="H372">
    <cfRule type="cellIs" dxfId="100" priority="580" operator="equal">
      <formula>"si cumple"</formula>
    </cfRule>
    <cfRule type="cellIs" dxfId="99" priority="581" operator="equal">
      <formula>"No cumple"</formula>
    </cfRule>
    <cfRule type="cellIs" dxfId="98" priority="582" operator="greaterThan">
      <formula>$H$8</formula>
    </cfRule>
  </conditionalFormatting>
  <conditionalFormatting sqref="G372">
    <cfRule type="cellIs" dxfId="97" priority="579" operator="equal">
      <formula>"No cumple"</formula>
    </cfRule>
  </conditionalFormatting>
  <conditionalFormatting sqref="H381">
    <cfRule type="cellIs" dxfId="96" priority="577" operator="equal">
      <formula>"No cumple"</formula>
    </cfRule>
    <cfRule type="cellIs" dxfId="95" priority="578" operator="greaterThan">
      <formula>$H$8</formula>
    </cfRule>
  </conditionalFormatting>
  <conditionalFormatting sqref="G381">
    <cfRule type="cellIs" dxfId="94" priority="576" operator="equal">
      <formula>"No cumple"</formula>
    </cfRule>
  </conditionalFormatting>
  <conditionalFormatting sqref="H381">
    <cfRule type="cellIs" dxfId="93" priority="574" operator="equal">
      <formula>"No cumple"</formula>
    </cfRule>
    <cfRule type="cellIs" dxfId="92" priority="575" operator="greaterThan">
      <formula>$H$8</formula>
    </cfRule>
  </conditionalFormatting>
  <conditionalFormatting sqref="G381">
    <cfRule type="cellIs" dxfId="91" priority="573" operator="equal">
      <formula>"No cumple"</formula>
    </cfRule>
  </conditionalFormatting>
  <conditionalFormatting sqref="H381">
    <cfRule type="cellIs" dxfId="90" priority="571" operator="equal">
      <formula>"No cumple"</formula>
    </cfRule>
    <cfRule type="cellIs" dxfId="89" priority="572" operator="greaterThan">
      <formula>$H$8</formula>
    </cfRule>
  </conditionalFormatting>
  <conditionalFormatting sqref="G381">
    <cfRule type="cellIs" dxfId="88" priority="570" operator="equal">
      <formula>"No cumple"</formula>
    </cfRule>
  </conditionalFormatting>
  <conditionalFormatting sqref="H381">
    <cfRule type="cellIs" dxfId="87" priority="568" operator="equal">
      <formula>"No cumple"</formula>
    </cfRule>
    <cfRule type="cellIs" dxfId="86" priority="569" operator="greaterThan">
      <formula>$H$8</formula>
    </cfRule>
  </conditionalFormatting>
  <conditionalFormatting sqref="G381">
    <cfRule type="cellIs" dxfId="85" priority="567" operator="equal">
      <formula>"No cumple"</formula>
    </cfRule>
  </conditionalFormatting>
  <conditionalFormatting sqref="H381">
    <cfRule type="cellIs" dxfId="84" priority="564" operator="equal">
      <formula>"si cumple"</formula>
    </cfRule>
    <cfRule type="cellIs" dxfId="83" priority="565" operator="equal">
      <formula>"No cumple"</formula>
    </cfRule>
    <cfRule type="cellIs" dxfId="82" priority="566" operator="greaterThan">
      <formula>$H$8</formula>
    </cfRule>
  </conditionalFormatting>
  <conditionalFormatting sqref="G381">
    <cfRule type="cellIs" dxfId="81" priority="563" operator="equal">
      <formula>"No cumple"</formula>
    </cfRule>
  </conditionalFormatting>
  <conditionalFormatting sqref="H384">
    <cfRule type="cellIs" dxfId="80" priority="561" operator="equal">
      <formula>"No cumple"</formula>
    </cfRule>
    <cfRule type="cellIs" dxfId="79" priority="562" operator="greaterThan">
      <formula>$H$8</formula>
    </cfRule>
  </conditionalFormatting>
  <conditionalFormatting sqref="G384">
    <cfRule type="cellIs" dxfId="78" priority="560" operator="equal">
      <formula>"No cumple"</formula>
    </cfRule>
  </conditionalFormatting>
  <conditionalFormatting sqref="H384">
    <cfRule type="cellIs" dxfId="77" priority="558" operator="equal">
      <formula>"No cumple"</formula>
    </cfRule>
    <cfRule type="cellIs" dxfId="76" priority="559" operator="greaterThan">
      <formula>$H$8</formula>
    </cfRule>
  </conditionalFormatting>
  <conditionalFormatting sqref="G384">
    <cfRule type="cellIs" dxfId="75" priority="557" operator="equal">
      <formula>"No cumple"</formula>
    </cfRule>
  </conditionalFormatting>
  <conditionalFormatting sqref="H384">
    <cfRule type="cellIs" dxfId="74" priority="555" operator="equal">
      <formula>"No cumple"</formula>
    </cfRule>
    <cfRule type="cellIs" dxfId="73" priority="556" operator="greaterThan">
      <formula>$H$8</formula>
    </cfRule>
  </conditionalFormatting>
  <conditionalFormatting sqref="G384">
    <cfRule type="cellIs" dxfId="72" priority="554" operator="equal">
      <formula>"No cumple"</formula>
    </cfRule>
  </conditionalFormatting>
  <conditionalFormatting sqref="H384">
    <cfRule type="cellIs" dxfId="71" priority="552" operator="equal">
      <formula>"No cumple"</formula>
    </cfRule>
    <cfRule type="cellIs" dxfId="70" priority="553" operator="greaterThan">
      <formula>$H$8</formula>
    </cfRule>
  </conditionalFormatting>
  <conditionalFormatting sqref="G384">
    <cfRule type="cellIs" dxfId="69" priority="551" operator="equal">
      <formula>"No cumple"</formula>
    </cfRule>
  </conditionalFormatting>
  <conditionalFormatting sqref="H384">
    <cfRule type="cellIs" dxfId="68" priority="548" operator="equal">
      <formula>"si cumple"</formula>
    </cfRule>
    <cfRule type="cellIs" dxfId="67" priority="549" operator="equal">
      <formula>"No cumple"</formula>
    </cfRule>
    <cfRule type="cellIs" dxfId="66" priority="550" operator="greaterThan">
      <formula>$H$8</formula>
    </cfRule>
  </conditionalFormatting>
  <conditionalFormatting sqref="G384">
    <cfRule type="cellIs" dxfId="65" priority="547" operator="equal">
      <formula>"No cumple"</formula>
    </cfRule>
  </conditionalFormatting>
  <conditionalFormatting sqref="H387">
    <cfRule type="cellIs" dxfId="64" priority="545" operator="equal">
      <formula>"No cumple"</formula>
    </cfRule>
    <cfRule type="cellIs" dxfId="63" priority="546" operator="greaterThan">
      <formula>$H$8</formula>
    </cfRule>
  </conditionalFormatting>
  <conditionalFormatting sqref="G387">
    <cfRule type="cellIs" dxfId="62" priority="544" operator="equal">
      <formula>"No cumple"</formula>
    </cfRule>
  </conditionalFormatting>
  <conditionalFormatting sqref="H387">
    <cfRule type="cellIs" dxfId="61" priority="542" operator="equal">
      <formula>"No cumple"</formula>
    </cfRule>
    <cfRule type="cellIs" dxfId="60" priority="543" operator="greaterThan">
      <formula>$H$8</formula>
    </cfRule>
  </conditionalFormatting>
  <conditionalFormatting sqref="G387">
    <cfRule type="cellIs" dxfId="59" priority="541" operator="equal">
      <formula>"No cumple"</formula>
    </cfRule>
  </conditionalFormatting>
  <conditionalFormatting sqref="H387">
    <cfRule type="cellIs" dxfId="58" priority="539" operator="equal">
      <formula>"No cumple"</formula>
    </cfRule>
    <cfRule type="cellIs" dxfId="57" priority="540" operator="greaterThan">
      <formula>$H$8</formula>
    </cfRule>
  </conditionalFormatting>
  <conditionalFormatting sqref="G387">
    <cfRule type="cellIs" dxfId="56" priority="538" operator="equal">
      <formula>"No cumple"</formula>
    </cfRule>
  </conditionalFormatting>
  <conditionalFormatting sqref="H387">
    <cfRule type="cellIs" dxfId="55" priority="536" operator="equal">
      <formula>"No cumple"</formula>
    </cfRule>
    <cfRule type="cellIs" dxfId="54" priority="537" operator="greaterThan">
      <formula>$H$8</formula>
    </cfRule>
  </conditionalFormatting>
  <conditionalFormatting sqref="G387">
    <cfRule type="cellIs" dxfId="53" priority="535" operator="equal">
      <formula>"No cumple"</formula>
    </cfRule>
  </conditionalFormatting>
  <conditionalFormatting sqref="H387">
    <cfRule type="cellIs" dxfId="52" priority="532" operator="equal">
      <formula>"si cumple"</formula>
    </cfRule>
    <cfRule type="cellIs" dxfId="51" priority="533" operator="equal">
      <formula>"No cumple"</formula>
    </cfRule>
    <cfRule type="cellIs" dxfId="50" priority="534" operator="greaterThan">
      <formula>$H$8</formula>
    </cfRule>
  </conditionalFormatting>
  <conditionalFormatting sqref="G387">
    <cfRule type="cellIs" dxfId="49" priority="531" operator="equal">
      <formula>"No cumple"</formula>
    </cfRule>
  </conditionalFormatting>
  <conditionalFormatting sqref="H391">
    <cfRule type="cellIs" dxfId="48" priority="529" operator="equal">
      <formula>"No cumple"</formula>
    </cfRule>
    <cfRule type="cellIs" dxfId="47" priority="530" operator="greaterThan">
      <formula>$H$8</formula>
    </cfRule>
  </conditionalFormatting>
  <conditionalFormatting sqref="G391">
    <cfRule type="cellIs" dxfId="46" priority="528" operator="equal">
      <formula>"No cumple"</formula>
    </cfRule>
  </conditionalFormatting>
  <conditionalFormatting sqref="H391">
    <cfRule type="cellIs" dxfId="45" priority="526" operator="equal">
      <formula>"No cumple"</formula>
    </cfRule>
    <cfRule type="cellIs" dxfId="44" priority="527" operator="greaterThan">
      <formula>$H$8</formula>
    </cfRule>
  </conditionalFormatting>
  <conditionalFormatting sqref="G391">
    <cfRule type="cellIs" dxfId="43" priority="525" operator="equal">
      <formula>"No cumple"</formula>
    </cfRule>
  </conditionalFormatting>
  <conditionalFormatting sqref="H391">
    <cfRule type="cellIs" dxfId="42" priority="523" operator="equal">
      <formula>"No cumple"</formula>
    </cfRule>
    <cfRule type="cellIs" dxfId="41" priority="524" operator="greaterThan">
      <formula>$H$8</formula>
    </cfRule>
  </conditionalFormatting>
  <conditionalFormatting sqref="G391">
    <cfRule type="cellIs" dxfId="40" priority="522" operator="equal">
      <formula>"No cumple"</formula>
    </cfRule>
  </conditionalFormatting>
  <conditionalFormatting sqref="H391">
    <cfRule type="cellIs" dxfId="39" priority="520" operator="equal">
      <formula>"No cumple"</formula>
    </cfRule>
    <cfRule type="cellIs" dxfId="38" priority="521" operator="greaterThan">
      <formula>$H$8</formula>
    </cfRule>
  </conditionalFormatting>
  <conditionalFormatting sqref="G391">
    <cfRule type="cellIs" dxfId="37" priority="519" operator="equal">
      <formula>"No cumple"</formula>
    </cfRule>
  </conditionalFormatting>
  <conditionalFormatting sqref="H391">
    <cfRule type="cellIs" dxfId="36" priority="516" operator="equal">
      <formula>"si cumple"</formula>
    </cfRule>
    <cfRule type="cellIs" dxfId="35" priority="517" operator="equal">
      <formula>"No cumple"</formula>
    </cfRule>
    <cfRule type="cellIs" dxfId="34" priority="518" operator="greaterThan">
      <formula>$H$8</formula>
    </cfRule>
  </conditionalFormatting>
  <conditionalFormatting sqref="G391">
    <cfRule type="cellIs" dxfId="33" priority="515" operator="equal">
      <formula>"No cumple"</formula>
    </cfRule>
  </conditionalFormatting>
  <conditionalFormatting sqref="H394">
    <cfRule type="cellIs" dxfId="32" priority="513" operator="equal">
      <formula>"No cumple"</formula>
    </cfRule>
    <cfRule type="cellIs" dxfId="31" priority="514" operator="greaterThan">
      <formula>$H$8</formula>
    </cfRule>
  </conditionalFormatting>
  <conditionalFormatting sqref="G394">
    <cfRule type="cellIs" dxfId="30" priority="512" operator="equal">
      <formula>"No cumple"</formula>
    </cfRule>
  </conditionalFormatting>
  <conditionalFormatting sqref="H394">
    <cfRule type="cellIs" dxfId="29" priority="510" operator="equal">
      <formula>"No cumple"</formula>
    </cfRule>
    <cfRule type="cellIs" dxfId="28" priority="511" operator="greaterThan">
      <formula>$H$8</formula>
    </cfRule>
  </conditionalFormatting>
  <conditionalFormatting sqref="G394">
    <cfRule type="cellIs" dxfId="27" priority="509" operator="equal">
      <formula>"No cumple"</formula>
    </cfRule>
  </conditionalFormatting>
  <conditionalFormatting sqref="H394">
    <cfRule type="cellIs" dxfId="26" priority="507" operator="equal">
      <formula>"No cumple"</formula>
    </cfRule>
    <cfRule type="cellIs" dxfId="25" priority="508" operator="greaterThan">
      <formula>$H$8</formula>
    </cfRule>
  </conditionalFormatting>
  <conditionalFormatting sqref="G394">
    <cfRule type="cellIs" dxfId="24" priority="506" operator="equal">
      <formula>"No cumple"</formula>
    </cfRule>
  </conditionalFormatting>
  <conditionalFormatting sqref="H394">
    <cfRule type="cellIs" dxfId="23" priority="504" operator="equal">
      <formula>"No cumple"</formula>
    </cfRule>
    <cfRule type="cellIs" dxfId="22" priority="505" operator="greaterThan">
      <formula>$H$8</formula>
    </cfRule>
  </conditionalFormatting>
  <conditionalFormatting sqref="G394">
    <cfRule type="cellIs" dxfId="21" priority="503" operator="equal">
      <formula>"No cumple"</formula>
    </cfRule>
  </conditionalFormatting>
  <conditionalFormatting sqref="H394">
    <cfRule type="cellIs" dxfId="20" priority="500" operator="equal">
      <formula>"si cumple"</formula>
    </cfRule>
    <cfRule type="cellIs" dxfId="19" priority="501" operator="equal">
      <formula>"No cumple"</formula>
    </cfRule>
    <cfRule type="cellIs" dxfId="18" priority="502" operator="greaterThan">
      <formula>$H$8</formula>
    </cfRule>
  </conditionalFormatting>
  <conditionalFormatting sqref="G394">
    <cfRule type="cellIs" dxfId="17" priority="499" operator="equal">
      <formula>"No cumple"</formula>
    </cfRule>
  </conditionalFormatting>
  <conditionalFormatting sqref="G397">
    <cfRule type="cellIs" dxfId="16" priority="496" operator="equal">
      <formula>"No cumple"</formula>
    </cfRule>
  </conditionalFormatting>
  <conditionalFormatting sqref="G397">
    <cfRule type="cellIs" dxfId="15" priority="493" operator="equal">
      <formula>"No cumple"</formula>
    </cfRule>
  </conditionalFormatting>
  <conditionalFormatting sqref="G397">
    <cfRule type="cellIs" dxfId="14" priority="490" operator="equal">
      <formula>"No cumple"</formula>
    </cfRule>
  </conditionalFormatting>
  <conditionalFormatting sqref="G397">
    <cfRule type="cellIs" dxfId="13" priority="487" operator="equal">
      <formula>"No cumple"</formula>
    </cfRule>
  </conditionalFormatting>
  <conditionalFormatting sqref="G397">
    <cfRule type="cellIs" dxfId="12" priority="483" operator="equal">
      <formula>"No cumple"</formula>
    </cfRule>
  </conditionalFormatting>
  <conditionalFormatting sqref="H339">
    <cfRule type="cellIs" dxfId="11" priority="358" operator="equal">
      <formula>"No cumple"</formula>
    </cfRule>
    <cfRule type="cellIs" dxfId="10" priority="359" operator="greaterThan">
      <formula>$H$8</formula>
    </cfRule>
  </conditionalFormatting>
  <conditionalFormatting sqref="G339">
    <cfRule type="cellIs" dxfId="9" priority="357" operator="equal">
      <formula>"No cumple"</formula>
    </cfRule>
  </conditionalFormatting>
  <conditionalFormatting sqref="H339">
    <cfRule type="cellIs" dxfId="8" priority="354" operator="equal">
      <formula>"si cumple"</formula>
    </cfRule>
    <cfRule type="cellIs" dxfId="7" priority="355" operator="equal">
      <formula>"No cumple"</formula>
    </cfRule>
    <cfRule type="cellIs" dxfId="6" priority="356" operator="greaterThan">
      <formula>$H$8</formula>
    </cfRule>
  </conditionalFormatting>
  <conditionalFormatting sqref="H94">
    <cfRule type="cellIs" dxfId="5" priority="352" operator="equal">
      <formula>"No cumple"</formula>
    </cfRule>
    <cfRule type="cellIs" dxfId="4" priority="353" operator="greaterThan">
      <formula>$H$8</formula>
    </cfRule>
  </conditionalFormatting>
  <conditionalFormatting sqref="G94">
    <cfRule type="cellIs" dxfId="3" priority="351" operator="equal">
      <formula>"No cumple"</formula>
    </cfRule>
  </conditionalFormatting>
  <conditionalFormatting sqref="H94">
    <cfRule type="cellIs" dxfId="2" priority="348" operator="equal">
      <formula>"si cumple"</formula>
    </cfRule>
    <cfRule type="cellIs" dxfId="1" priority="349" operator="equal">
      <formula>"No cumple"</formula>
    </cfRule>
    <cfRule type="cellIs" dxfId="0" priority="350" operator="greaterThan">
      <formula>$H$8</formula>
    </cfRule>
  </conditionalFormatting>
  <conditionalFormatting sqref="J5">
    <cfRule type="iconSet" priority="328">
      <iconSet>
        <cfvo type="percent" val="0"/>
        <cfvo type="percent" val="33"/>
        <cfvo type="percent" val="100"/>
      </iconSet>
    </cfRule>
    <cfRule type="dataBar" priority="329">
      <dataBar>
        <cfvo type="num" val="0"/>
        <cfvo type="num" val="1"/>
        <color rgb="FF638EC6"/>
      </dataBar>
      <extLst>
        <ext xmlns:x14="http://schemas.microsoft.com/office/spreadsheetml/2009/9/main" uri="{B025F937-C7B1-47D3-B67F-A62EFF666E3E}">
          <x14:id>{73A470D8-0B13-4D3A-8406-1C466EA7BBBF}</x14:id>
        </ext>
      </extLst>
    </cfRule>
  </conditionalFormatting>
  <conditionalFormatting sqref="J5">
    <cfRule type="iconSet" priority="327">
      <iconSet>
        <cfvo type="percent" val="0"/>
        <cfvo type="percent" val="33"/>
        <cfvo type="percent" val="67"/>
      </iconSet>
    </cfRule>
  </conditionalFormatting>
  <conditionalFormatting sqref="J5">
    <cfRule type="iconSet" priority="325">
      <iconSet>
        <cfvo type="percent" val="0"/>
        <cfvo type="percent" val="33"/>
        <cfvo type="percent" val="67"/>
      </iconSet>
    </cfRule>
    <cfRule type="colorScale" priority="326">
      <colorScale>
        <cfvo type="num" val="0"/>
        <cfvo type="percentile" val="50"/>
        <cfvo type="num" val="1"/>
        <color rgb="FFFF0000"/>
        <color rgb="FFFFEB84"/>
        <color theme="9" tint="-0.249977111117893"/>
      </colorScale>
    </cfRule>
  </conditionalFormatting>
  <conditionalFormatting sqref="J12">
    <cfRule type="iconSet" priority="323">
      <iconSet>
        <cfvo type="percent" val="0"/>
        <cfvo type="percent" val="33"/>
        <cfvo type="percent" val="100"/>
      </iconSet>
    </cfRule>
    <cfRule type="dataBar" priority="324">
      <dataBar>
        <cfvo type="num" val="0"/>
        <cfvo type="num" val="1"/>
        <color rgb="FF638EC6"/>
      </dataBar>
      <extLst>
        <ext xmlns:x14="http://schemas.microsoft.com/office/spreadsheetml/2009/9/main" uri="{B025F937-C7B1-47D3-B67F-A62EFF666E3E}">
          <x14:id>{A277F209-487D-462F-B085-0D08AB37F51D}</x14:id>
        </ext>
      </extLst>
    </cfRule>
  </conditionalFormatting>
  <conditionalFormatting sqref="J12">
    <cfRule type="iconSet" priority="322">
      <iconSet>
        <cfvo type="percent" val="0"/>
        <cfvo type="percent" val="33"/>
        <cfvo type="percent" val="67"/>
      </iconSet>
    </cfRule>
  </conditionalFormatting>
  <conditionalFormatting sqref="J12">
    <cfRule type="iconSet" priority="320">
      <iconSet>
        <cfvo type="percent" val="0"/>
        <cfvo type="percent" val="33"/>
        <cfvo type="percent" val="67"/>
      </iconSet>
    </cfRule>
    <cfRule type="colorScale" priority="321">
      <colorScale>
        <cfvo type="num" val="0"/>
        <cfvo type="percentile" val="50"/>
        <cfvo type="num" val="1"/>
        <color rgb="FFFF0000"/>
        <color rgb="FFFFEB84"/>
        <color theme="9" tint="-0.249977111117893"/>
      </colorScale>
    </cfRule>
  </conditionalFormatting>
  <conditionalFormatting sqref="J20">
    <cfRule type="iconSet" priority="318">
      <iconSet>
        <cfvo type="percent" val="0"/>
        <cfvo type="percent" val="33"/>
        <cfvo type="percent" val="100"/>
      </iconSet>
    </cfRule>
    <cfRule type="dataBar" priority="319">
      <dataBar>
        <cfvo type="num" val="0"/>
        <cfvo type="num" val="1"/>
        <color rgb="FF638EC6"/>
      </dataBar>
      <extLst>
        <ext xmlns:x14="http://schemas.microsoft.com/office/spreadsheetml/2009/9/main" uri="{B025F937-C7B1-47D3-B67F-A62EFF666E3E}">
          <x14:id>{E4D98B13-86A5-4907-B5BC-4E4090565FD5}</x14:id>
        </ext>
      </extLst>
    </cfRule>
  </conditionalFormatting>
  <conditionalFormatting sqref="J20">
    <cfRule type="iconSet" priority="317">
      <iconSet>
        <cfvo type="percent" val="0"/>
        <cfvo type="percent" val="33"/>
        <cfvo type="percent" val="67"/>
      </iconSet>
    </cfRule>
  </conditionalFormatting>
  <conditionalFormatting sqref="J20">
    <cfRule type="iconSet" priority="315">
      <iconSet>
        <cfvo type="percent" val="0"/>
        <cfvo type="percent" val="33"/>
        <cfvo type="percent" val="67"/>
      </iconSet>
    </cfRule>
    <cfRule type="colorScale" priority="316">
      <colorScale>
        <cfvo type="num" val="0"/>
        <cfvo type="percentile" val="50"/>
        <cfvo type="num" val="1"/>
        <color rgb="FFFF0000"/>
        <color rgb="FFFFEB84"/>
        <color theme="9" tint="-0.249977111117893"/>
      </colorScale>
    </cfRule>
  </conditionalFormatting>
  <conditionalFormatting sqref="J28">
    <cfRule type="iconSet" priority="313">
      <iconSet>
        <cfvo type="percent" val="0"/>
        <cfvo type="percent" val="33"/>
        <cfvo type="percent" val="100"/>
      </iconSet>
    </cfRule>
    <cfRule type="dataBar" priority="314">
      <dataBar>
        <cfvo type="num" val="0"/>
        <cfvo type="num" val="1"/>
        <color rgb="FF638EC6"/>
      </dataBar>
      <extLst>
        <ext xmlns:x14="http://schemas.microsoft.com/office/spreadsheetml/2009/9/main" uri="{B025F937-C7B1-47D3-B67F-A62EFF666E3E}">
          <x14:id>{A73382C0-569A-41B8-9416-794964C50729}</x14:id>
        </ext>
      </extLst>
    </cfRule>
  </conditionalFormatting>
  <conditionalFormatting sqref="J28">
    <cfRule type="iconSet" priority="312">
      <iconSet>
        <cfvo type="percent" val="0"/>
        <cfvo type="percent" val="33"/>
        <cfvo type="percent" val="67"/>
      </iconSet>
    </cfRule>
  </conditionalFormatting>
  <conditionalFormatting sqref="J28">
    <cfRule type="iconSet" priority="310">
      <iconSet>
        <cfvo type="percent" val="0"/>
        <cfvo type="percent" val="33"/>
        <cfvo type="percent" val="67"/>
      </iconSet>
    </cfRule>
    <cfRule type="colorScale" priority="311">
      <colorScale>
        <cfvo type="num" val="0"/>
        <cfvo type="percentile" val="50"/>
        <cfvo type="num" val="1"/>
        <color rgb="FFFF0000"/>
        <color rgb="FFFFEB84"/>
        <color theme="9" tint="-0.249977111117893"/>
      </colorScale>
    </cfRule>
  </conditionalFormatting>
  <conditionalFormatting sqref="J70">
    <cfRule type="iconSet" priority="308">
      <iconSet>
        <cfvo type="percent" val="0"/>
        <cfvo type="percent" val="33"/>
        <cfvo type="percent" val="100"/>
      </iconSet>
    </cfRule>
    <cfRule type="dataBar" priority="309">
      <dataBar>
        <cfvo type="num" val="0"/>
        <cfvo type="num" val="1"/>
        <color rgb="FF638EC6"/>
      </dataBar>
      <extLst>
        <ext xmlns:x14="http://schemas.microsoft.com/office/spreadsheetml/2009/9/main" uri="{B025F937-C7B1-47D3-B67F-A62EFF666E3E}">
          <x14:id>{CD75FD13-E31E-4CA7-BA61-5699B2F4C098}</x14:id>
        </ext>
      </extLst>
    </cfRule>
  </conditionalFormatting>
  <conditionalFormatting sqref="J70">
    <cfRule type="iconSet" priority="307">
      <iconSet>
        <cfvo type="percent" val="0"/>
        <cfvo type="percent" val="33"/>
        <cfvo type="percent" val="67"/>
      </iconSet>
    </cfRule>
  </conditionalFormatting>
  <conditionalFormatting sqref="J70">
    <cfRule type="iconSet" priority="305">
      <iconSet>
        <cfvo type="percent" val="0"/>
        <cfvo type="percent" val="33"/>
        <cfvo type="percent" val="67"/>
      </iconSet>
    </cfRule>
    <cfRule type="colorScale" priority="306">
      <colorScale>
        <cfvo type="num" val="0"/>
        <cfvo type="percentile" val="50"/>
        <cfvo type="num" val="1"/>
        <color rgb="FFFF0000"/>
        <color rgb="FFFFEB84"/>
        <color theme="9" tint="-0.249977111117893"/>
      </colorScale>
    </cfRule>
  </conditionalFormatting>
  <conditionalFormatting sqref="J91">
    <cfRule type="iconSet" priority="303">
      <iconSet>
        <cfvo type="percent" val="0"/>
        <cfvo type="percent" val="33"/>
        <cfvo type="percent" val="100"/>
      </iconSet>
    </cfRule>
    <cfRule type="dataBar" priority="304">
      <dataBar>
        <cfvo type="num" val="0"/>
        <cfvo type="num" val="1"/>
        <color rgb="FF638EC6"/>
      </dataBar>
      <extLst>
        <ext xmlns:x14="http://schemas.microsoft.com/office/spreadsheetml/2009/9/main" uri="{B025F937-C7B1-47D3-B67F-A62EFF666E3E}">
          <x14:id>{68A0BA3E-BC91-4F2F-B52B-E247B3A9E73B}</x14:id>
        </ext>
      </extLst>
    </cfRule>
  </conditionalFormatting>
  <conditionalFormatting sqref="J91">
    <cfRule type="iconSet" priority="302">
      <iconSet>
        <cfvo type="percent" val="0"/>
        <cfvo type="percent" val="33"/>
        <cfvo type="percent" val="67"/>
      </iconSet>
    </cfRule>
  </conditionalFormatting>
  <conditionalFormatting sqref="J91">
    <cfRule type="iconSet" priority="300">
      <iconSet>
        <cfvo type="percent" val="0"/>
        <cfvo type="percent" val="33"/>
        <cfvo type="percent" val="67"/>
      </iconSet>
    </cfRule>
    <cfRule type="colorScale" priority="301">
      <colorScale>
        <cfvo type="num" val="0"/>
        <cfvo type="percentile" val="50"/>
        <cfvo type="num" val="1"/>
        <color rgb="FFFF0000"/>
        <color rgb="FFFFEB84"/>
        <color theme="9" tint="-0.249977111117893"/>
      </colorScale>
    </cfRule>
  </conditionalFormatting>
  <conditionalFormatting sqref="J103">
    <cfRule type="iconSet" priority="298">
      <iconSet>
        <cfvo type="percent" val="0"/>
        <cfvo type="percent" val="33"/>
        <cfvo type="percent" val="100"/>
      </iconSet>
    </cfRule>
    <cfRule type="dataBar" priority="299">
      <dataBar>
        <cfvo type="num" val="0"/>
        <cfvo type="num" val="1"/>
        <color rgb="FF638EC6"/>
      </dataBar>
      <extLst>
        <ext xmlns:x14="http://schemas.microsoft.com/office/spreadsheetml/2009/9/main" uri="{B025F937-C7B1-47D3-B67F-A62EFF666E3E}">
          <x14:id>{C80D5A4D-DBB8-4AD7-964A-321919315997}</x14:id>
        </ext>
      </extLst>
    </cfRule>
  </conditionalFormatting>
  <conditionalFormatting sqref="J103">
    <cfRule type="iconSet" priority="297">
      <iconSet>
        <cfvo type="percent" val="0"/>
        <cfvo type="percent" val="33"/>
        <cfvo type="percent" val="67"/>
      </iconSet>
    </cfRule>
  </conditionalFormatting>
  <conditionalFormatting sqref="J103">
    <cfRule type="iconSet" priority="295">
      <iconSet>
        <cfvo type="percent" val="0"/>
        <cfvo type="percent" val="33"/>
        <cfvo type="percent" val="67"/>
      </iconSet>
    </cfRule>
    <cfRule type="colorScale" priority="296">
      <colorScale>
        <cfvo type="num" val="0"/>
        <cfvo type="percentile" val="50"/>
        <cfvo type="num" val="1"/>
        <color rgb="FFFF0000"/>
        <color rgb="FFFFEB84"/>
        <color theme="9" tint="-0.249977111117893"/>
      </colorScale>
    </cfRule>
  </conditionalFormatting>
  <conditionalFormatting sqref="J124">
    <cfRule type="iconSet" priority="293">
      <iconSet>
        <cfvo type="percent" val="0"/>
        <cfvo type="percent" val="33"/>
        <cfvo type="percent" val="100"/>
      </iconSet>
    </cfRule>
    <cfRule type="dataBar" priority="294">
      <dataBar>
        <cfvo type="num" val="0"/>
        <cfvo type="num" val="1"/>
        <color rgb="FF638EC6"/>
      </dataBar>
      <extLst>
        <ext xmlns:x14="http://schemas.microsoft.com/office/spreadsheetml/2009/9/main" uri="{B025F937-C7B1-47D3-B67F-A62EFF666E3E}">
          <x14:id>{6FC3944A-8221-40B4-BE54-2AEB0EF27329}</x14:id>
        </ext>
      </extLst>
    </cfRule>
  </conditionalFormatting>
  <conditionalFormatting sqref="J124">
    <cfRule type="iconSet" priority="292">
      <iconSet>
        <cfvo type="percent" val="0"/>
        <cfvo type="percent" val="33"/>
        <cfvo type="percent" val="67"/>
      </iconSet>
    </cfRule>
  </conditionalFormatting>
  <conditionalFormatting sqref="J124">
    <cfRule type="iconSet" priority="290">
      <iconSet>
        <cfvo type="percent" val="0"/>
        <cfvo type="percent" val="33"/>
        <cfvo type="percent" val="67"/>
      </iconSet>
    </cfRule>
    <cfRule type="colorScale" priority="291">
      <colorScale>
        <cfvo type="num" val="0"/>
        <cfvo type="percentile" val="50"/>
        <cfvo type="num" val="1"/>
        <color rgb="FFFF0000"/>
        <color rgb="FFFFEB84"/>
        <color theme="9" tint="-0.249977111117893"/>
      </colorScale>
    </cfRule>
  </conditionalFormatting>
  <conditionalFormatting sqref="J145">
    <cfRule type="iconSet" priority="288">
      <iconSet>
        <cfvo type="percent" val="0"/>
        <cfvo type="percent" val="33"/>
        <cfvo type="percent" val="100"/>
      </iconSet>
    </cfRule>
    <cfRule type="dataBar" priority="289">
      <dataBar>
        <cfvo type="num" val="0"/>
        <cfvo type="num" val="1"/>
        <color rgb="FF638EC6"/>
      </dataBar>
      <extLst>
        <ext xmlns:x14="http://schemas.microsoft.com/office/spreadsheetml/2009/9/main" uri="{B025F937-C7B1-47D3-B67F-A62EFF666E3E}">
          <x14:id>{FC1BF66E-DF8F-4218-8169-8CED116CCD16}</x14:id>
        </ext>
      </extLst>
    </cfRule>
  </conditionalFormatting>
  <conditionalFormatting sqref="J145">
    <cfRule type="iconSet" priority="287">
      <iconSet>
        <cfvo type="percent" val="0"/>
        <cfvo type="percent" val="33"/>
        <cfvo type="percent" val="67"/>
      </iconSet>
    </cfRule>
  </conditionalFormatting>
  <conditionalFormatting sqref="J145">
    <cfRule type="iconSet" priority="285">
      <iconSet>
        <cfvo type="percent" val="0"/>
        <cfvo type="percent" val="33"/>
        <cfvo type="percent" val="67"/>
      </iconSet>
    </cfRule>
    <cfRule type="colorScale" priority="286">
      <colorScale>
        <cfvo type="num" val="0"/>
        <cfvo type="percentile" val="50"/>
        <cfvo type="num" val="1"/>
        <color rgb="FFFF0000"/>
        <color rgb="FFFFEB84"/>
        <color theme="9" tint="-0.249977111117893"/>
      </colorScale>
    </cfRule>
  </conditionalFormatting>
  <conditionalFormatting sqref="J223">
    <cfRule type="iconSet" priority="283">
      <iconSet>
        <cfvo type="percent" val="0"/>
        <cfvo type="percent" val="33"/>
        <cfvo type="percent" val="100"/>
      </iconSet>
    </cfRule>
    <cfRule type="dataBar" priority="284">
      <dataBar>
        <cfvo type="num" val="0"/>
        <cfvo type="num" val="1"/>
        <color rgb="FF638EC6"/>
      </dataBar>
      <extLst>
        <ext xmlns:x14="http://schemas.microsoft.com/office/spreadsheetml/2009/9/main" uri="{B025F937-C7B1-47D3-B67F-A62EFF666E3E}">
          <x14:id>{25AADECD-7C5B-4875-B14C-20D353CBC65A}</x14:id>
        </ext>
      </extLst>
    </cfRule>
  </conditionalFormatting>
  <conditionalFormatting sqref="J223">
    <cfRule type="iconSet" priority="282">
      <iconSet>
        <cfvo type="percent" val="0"/>
        <cfvo type="percent" val="33"/>
        <cfvo type="percent" val="67"/>
      </iconSet>
    </cfRule>
  </conditionalFormatting>
  <conditionalFormatting sqref="J223">
    <cfRule type="iconSet" priority="280">
      <iconSet>
        <cfvo type="percent" val="0"/>
        <cfvo type="percent" val="33"/>
        <cfvo type="percent" val="67"/>
      </iconSet>
    </cfRule>
    <cfRule type="colorScale" priority="281">
      <colorScale>
        <cfvo type="num" val="0"/>
        <cfvo type="percentile" val="50"/>
        <cfvo type="num" val="1"/>
        <color rgb="FFFF0000"/>
        <color rgb="FFFFEB84"/>
        <color theme="9" tint="-0.249977111117893"/>
      </colorScale>
    </cfRule>
  </conditionalFormatting>
  <conditionalFormatting sqref="J285">
    <cfRule type="iconSet" priority="278">
      <iconSet>
        <cfvo type="percent" val="0"/>
        <cfvo type="percent" val="33"/>
        <cfvo type="percent" val="100"/>
      </iconSet>
    </cfRule>
    <cfRule type="dataBar" priority="279">
      <dataBar>
        <cfvo type="num" val="0"/>
        <cfvo type="num" val="1"/>
        <color rgb="FF638EC6"/>
      </dataBar>
      <extLst>
        <ext xmlns:x14="http://schemas.microsoft.com/office/spreadsheetml/2009/9/main" uri="{B025F937-C7B1-47D3-B67F-A62EFF666E3E}">
          <x14:id>{627B7692-694F-420C-A621-B6DCF0046269}</x14:id>
        </ext>
      </extLst>
    </cfRule>
  </conditionalFormatting>
  <conditionalFormatting sqref="J285">
    <cfRule type="iconSet" priority="277">
      <iconSet>
        <cfvo type="percent" val="0"/>
        <cfvo type="percent" val="33"/>
        <cfvo type="percent" val="67"/>
      </iconSet>
    </cfRule>
  </conditionalFormatting>
  <conditionalFormatting sqref="J285">
    <cfRule type="iconSet" priority="275">
      <iconSet>
        <cfvo type="percent" val="0"/>
        <cfvo type="percent" val="33"/>
        <cfvo type="percent" val="67"/>
      </iconSet>
    </cfRule>
    <cfRule type="colorScale" priority="276">
      <colorScale>
        <cfvo type="num" val="0"/>
        <cfvo type="percentile" val="50"/>
        <cfvo type="num" val="1"/>
        <color rgb="FFFF0000"/>
        <color rgb="FFFFEB84"/>
        <color theme="9" tint="-0.249977111117893"/>
      </colorScale>
    </cfRule>
  </conditionalFormatting>
  <conditionalFormatting sqref="J321">
    <cfRule type="iconSet" priority="273">
      <iconSet>
        <cfvo type="percent" val="0"/>
        <cfvo type="percent" val="33"/>
        <cfvo type="percent" val="100"/>
      </iconSet>
    </cfRule>
    <cfRule type="dataBar" priority="274">
      <dataBar>
        <cfvo type="num" val="0"/>
        <cfvo type="num" val="1"/>
        <color rgb="FF638EC6"/>
      </dataBar>
      <extLst>
        <ext xmlns:x14="http://schemas.microsoft.com/office/spreadsheetml/2009/9/main" uri="{B025F937-C7B1-47D3-B67F-A62EFF666E3E}">
          <x14:id>{8260CFFB-3BF4-4A49-8630-E5A54C6C05BA}</x14:id>
        </ext>
      </extLst>
    </cfRule>
  </conditionalFormatting>
  <conditionalFormatting sqref="J321">
    <cfRule type="iconSet" priority="272">
      <iconSet>
        <cfvo type="percent" val="0"/>
        <cfvo type="percent" val="33"/>
        <cfvo type="percent" val="67"/>
      </iconSet>
    </cfRule>
  </conditionalFormatting>
  <conditionalFormatting sqref="J321">
    <cfRule type="iconSet" priority="270">
      <iconSet>
        <cfvo type="percent" val="0"/>
        <cfvo type="percent" val="33"/>
        <cfvo type="percent" val="67"/>
      </iconSet>
    </cfRule>
    <cfRule type="colorScale" priority="271">
      <colorScale>
        <cfvo type="num" val="0"/>
        <cfvo type="percentile" val="50"/>
        <cfvo type="num" val="1"/>
        <color rgb="FFFF0000"/>
        <color rgb="FFFFEB84"/>
        <color theme="9" tint="-0.249977111117893"/>
      </colorScale>
    </cfRule>
  </conditionalFormatting>
  <conditionalFormatting sqref="J340">
    <cfRule type="iconSet" priority="268">
      <iconSet>
        <cfvo type="percent" val="0"/>
        <cfvo type="percent" val="33"/>
        <cfvo type="percent" val="100"/>
      </iconSet>
    </cfRule>
    <cfRule type="dataBar" priority="269">
      <dataBar>
        <cfvo type="num" val="0"/>
        <cfvo type="num" val="1"/>
        <color rgb="FF638EC6"/>
      </dataBar>
      <extLst>
        <ext xmlns:x14="http://schemas.microsoft.com/office/spreadsheetml/2009/9/main" uri="{B025F937-C7B1-47D3-B67F-A62EFF666E3E}">
          <x14:id>{65C181F6-BF46-460A-A598-BD62D52FED86}</x14:id>
        </ext>
      </extLst>
    </cfRule>
  </conditionalFormatting>
  <conditionalFormatting sqref="J340">
    <cfRule type="iconSet" priority="267">
      <iconSet>
        <cfvo type="percent" val="0"/>
        <cfvo type="percent" val="33"/>
        <cfvo type="percent" val="67"/>
      </iconSet>
    </cfRule>
  </conditionalFormatting>
  <conditionalFormatting sqref="J340">
    <cfRule type="iconSet" priority="265">
      <iconSet>
        <cfvo type="percent" val="0"/>
        <cfvo type="percent" val="33"/>
        <cfvo type="percent" val="67"/>
      </iconSet>
    </cfRule>
    <cfRule type="colorScale" priority="266">
      <colorScale>
        <cfvo type="num" val="0"/>
        <cfvo type="percentile" val="50"/>
        <cfvo type="num" val="1"/>
        <color rgb="FFFF0000"/>
        <color rgb="FFFFEB84"/>
        <color theme="9" tint="-0.249977111117893"/>
      </colorScale>
    </cfRule>
  </conditionalFormatting>
  <conditionalFormatting sqref="J344">
    <cfRule type="iconSet" priority="263">
      <iconSet>
        <cfvo type="percent" val="0"/>
        <cfvo type="percent" val="33"/>
        <cfvo type="percent" val="100"/>
      </iconSet>
    </cfRule>
    <cfRule type="dataBar" priority="264">
      <dataBar>
        <cfvo type="num" val="0"/>
        <cfvo type="num" val="1"/>
        <color rgb="FF638EC6"/>
      </dataBar>
      <extLst>
        <ext xmlns:x14="http://schemas.microsoft.com/office/spreadsheetml/2009/9/main" uri="{B025F937-C7B1-47D3-B67F-A62EFF666E3E}">
          <x14:id>{59A91F90-1B38-4C88-8B32-08B921B34776}</x14:id>
        </ext>
      </extLst>
    </cfRule>
  </conditionalFormatting>
  <conditionalFormatting sqref="J344">
    <cfRule type="iconSet" priority="262">
      <iconSet>
        <cfvo type="percent" val="0"/>
        <cfvo type="percent" val="33"/>
        <cfvo type="percent" val="67"/>
      </iconSet>
    </cfRule>
  </conditionalFormatting>
  <conditionalFormatting sqref="J344">
    <cfRule type="iconSet" priority="260">
      <iconSet>
        <cfvo type="percent" val="0"/>
        <cfvo type="percent" val="33"/>
        <cfvo type="percent" val="67"/>
      </iconSet>
    </cfRule>
    <cfRule type="colorScale" priority="261">
      <colorScale>
        <cfvo type="num" val="0"/>
        <cfvo type="percentile" val="50"/>
        <cfvo type="num" val="1"/>
        <color rgb="FFFF0000"/>
        <color rgb="FFFFEB84"/>
        <color theme="9" tint="-0.249977111117893"/>
      </colorScale>
    </cfRule>
  </conditionalFormatting>
  <conditionalFormatting sqref="J369">
    <cfRule type="iconSet" priority="258">
      <iconSet>
        <cfvo type="percent" val="0"/>
        <cfvo type="percent" val="33"/>
        <cfvo type="percent" val="100"/>
      </iconSet>
    </cfRule>
    <cfRule type="dataBar" priority="259">
      <dataBar>
        <cfvo type="num" val="0"/>
        <cfvo type="num" val="1"/>
        <color rgb="FF638EC6"/>
      </dataBar>
      <extLst>
        <ext xmlns:x14="http://schemas.microsoft.com/office/spreadsheetml/2009/9/main" uri="{B025F937-C7B1-47D3-B67F-A62EFF666E3E}">
          <x14:id>{CC8A1E6E-D266-4A78-B93C-C817067587FC}</x14:id>
        </ext>
      </extLst>
    </cfRule>
  </conditionalFormatting>
  <conditionalFormatting sqref="J369">
    <cfRule type="iconSet" priority="257">
      <iconSet>
        <cfvo type="percent" val="0"/>
        <cfvo type="percent" val="33"/>
        <cfvo type="percent" val="67"/>
      </iconSet>
    </cfRule>
  </conditionalFormatting>
  <conditionalFormatting sqref="J369">
    <cfRule type="iconSet" priority="255">
      <iconSet>
        <cfvo type="percent" val="0"/>
        <cfvo type="percent" val="33"/>
        <cfvo type="percent" val="67"/>
      </iconSet>
    </cfRule>
    <cfRule type="colorScale" priority="256">
      <colorScale>
        <cfvo type="num" val="0"/>
        <cfvo type="percentile" val="50"/>
        <cfvo type="num" val="1"/>
        <color rgb="FFFF0000"/>
        <color rgb="FFFFEB84"/>
        <color theme="9" tint="-0.249977111117893"/>
      </colorScale>
    </cfRule>
  </conditionalFormatting>
  <conditionalFormatting sqref="J388">
    <cfRule type="iconSet" priority="253">
      <iconSet>
        <cfvo type="percent" val="0"/>
        <cfvo type="percent" val="33"/>
        <cfvo type="percent" val="100"/>
      </iconSet>
    </cfRule>
    <cfRule type="dataBar" priority="254">
      <dataBar>
        <cfvo type="num" val="0"/>
        <cfvo type="num" val="1"/>
        <color rgb="FF638EC6"/>
      </dataBar>
      <extLst>
        <ext xmlns:x14="http://schemas.microsoft.com/office/spreadsheetml/2009/9/main" uri="{B025F937-C7B1-47D3-B67F-A62EFF666E3E}">
          <x14:id>{9521A073-7FCE-4B2B-80C7-41C891282BCE}</x14:id>
        </ext>
      </extLst>
    </cfRule>
  </conditionalFormatting>
  <conditionalFormatting sqref="J388">
    <cfRule type="iconSet" priority="252">
      <iconSet>
        <cfvo type="percent" val="0"/>
        <cfvo type="percent" val="33"/>
        <cfvo type="percent" val="67"/>
      </iconSet>
    </cfRule>
  </conditionalFormatting>
  <conditionalFormatting sqref="J388">
    <cfRule type="iconSet" priority="250">
      <iconSet>
        <cfvo type="percent" val="0"/>
        <cfvo type="percent" val="33"/>
        <cfvo type="percent" val="67"/>
      </iconSet>
    </cfRule>
    <cfRule type="colorScale" priority="251">
      <colorScale>
        <cfvo type="num" val="0"/>
        <cfvo type="percentile" val="50"/>
        <cfvo type="num" val="1"/>
        <color rgb="FFFF0000"/>
        <color rgb="FFFFEB84"/>
        <color theme="9" tint="-0.249977111117893"/>
      </colorScale>
    </cfRule>
  </conditionalFormatting>
  <conditionalFormatting sqref="J380">
    <cfRule type="iconSet" priority="233">
      <iconSet>
        <cfvo type="percent" val="0"/>
        <cfvo type="percent" val="33"/>
        <cfvo type="percent" val="100"/>
      </iconSet>
    </cfRule>
    <cfRule type="dataBar" priority="234">
      <dataBar>
        <cfvo type="num" val="0"/>
        <cfvo type="num" val="1"/>
        <color rgb="FF638EC6"/>
      </dataBar>
      <extLst>
        <ext xmlns:x14="http://schemas.microsoft.com/office/spreadsheetml/2009/9/main" uri="{B025F937-C7B1-47D3-B67F-A62EFF666E3E}">
          <x14:id>{A1DBD73E-E3F9-415E-982C-A92022C4613A}</x14:id>
        </ext>
      </extLst>
    </cfRule>
  </conditionalFormatting>
  <conditionalFormatting sqref="J380">
    <cfRule type="iconSet" priority="232">
      <iconSet>
        <cfvo type="percent" val="0"/>
        <cfvo type="percent" val="33"/>
        <cfvo type="percent" val="67"/>
      </iconSet>
    </cfRule>
  </conditionalFormatting>
  <conditionalFormatting sqref="J380">
    <cfRule type="iconSet" priority="230">
      <iconSet>
        <cfvo type="percent" val="0"/>
        <cfvo type="percent" val="33"/>
        <cfvo type="percent" val="67"/>
      </iconSet>
    </cfRule>
    <cfRule type="colorScale" priority="231">
      <colorScale>
        <cfvo type="num" val="0"/>
        <cfvo type="percentile" val="50"/>
        <cfvo type="num" val="1"/>
        <color rgb="FFFF0000"/>
        <color rgb="FFFFEB84"/>
        <color theme="9" tint="-0.249977111117893"/>
      </colorScale>
    </cfRule>
  </conditionalFormatting>
  <conditionalFormatting sqref="J371">
    <cfRule type="iconSet" priority="228">
      <iconSet>
        <cfvo type="percent" val="0"/>
        <cfvo type="percent" val="33"/>
        <cfvo type="percent" val="100"/>
      </iconSet>
    </cfRule>
    <cfRule type="dataBar" priority="229">
      <dataBar>
        <cfvo type="num" val="0"/>
        <cfvo type="num" val="1"/>
        <color rgb="FF638EC6"/>
      </dataBar>
      <extLst>
        <ext xmlns:x14="http://schemas.microsoft.com/office/spreadsheetml/2009/9/main" uri="{B025F937-C7B1-47D3-B67F-A62EFF666E3E}">
          <x14:id>{DE472BA7-564B-4F00-BCBC-638F1FC65427}</x14:id>
        </ext>
      </extLst>
    </cfRule>
  </conditionalFormatting>
  <conditionalFormatting sqref="J371">
    <cfRule type="iconSet" priority="227">
      <iconSet>
        <cfvo type="percent" val="0"/>
        <cfvo type="percent" val="33"/>
        <cfvo type="percent" val="67"/>
      </iconSet>
    </cfRule>
  </conditionalFormatting>
  <conditionalFormatting sqref="J371">
    <cfRule type="iconSet" priority="225">
      <iconSet>
        <cfvo type="percent" val="0"/>
        <cfvo type="percent" val="33"/>
        <cfvo type="percent" val="67"/>
      </iconSet>
    </cfRule>
    <cfRule type="colorScale" priority="226">
      <colorScale>
        <cfvo type="num" val="0"/>
        <cfvo type="percentile" val="50"/>
        <cfvo type="num" val="1"/>
        <color rgb="FFFF0000"/>
        <color rgb="FFFFEB84"/>
        <color theme="9" tint="-0.249977111117893"/>
      </colorScale>
    </cfRule>
  </conditionalFormatting>
  <conditionalFormatting sqref="J7">
    <cfRule type="iconSet" priority="223">
      <iconSet>
        <cfvo type="percent" val="0"/>
        <cfvo type="percent" val="33"/>
        <cfvo type="percent" val="100"/>
      </iconSet>
    </cfRule>
    <cfRule type="dataBar" priority="224">
      <dataBar>
        <cfvo type="num" val="0"/>
        <cfvo type="num" val="1"/>
        <color rgb="FF638EC6"/>
      </dataBar>
      <extLst>
        <ext xmlns:x14="http://schemas.microsoft.com/office/spreadsheetml/2009/9/main" uri="{B025F937-C7B1-47D3-B67F-A62EFF666E3E}">
          <x14:id>{A6B37B91-D7B6-47B7-9219-BFB692ACF09D}</x14:id>
        </ext>
      </extLst>
    </cfRule>
  </conditionalFormatting>
  <conditionalFormatting sqref="J7">
    <cfRule type="iconSet" priority="222">
      <iconSet>
        <cfvo type="percent" val="0"/>
        <cfvo type="percent" val="33"/>
        <cfvo type="percent" val="67"/>
      </iconSet>
    </cfRule>
  </conditionalFormatting>
  <conditionalFormatting sqref="J7">
    <cfRule type="iconSet" priority="220">
      <iconSet>
        <cfvo type="percent" val="0"/>
        <cfvo type="percent" val="33"/>
        <cfvo type="percent" val="67"/>
      </iconSet>
    </cfRule>
    <cfRule type="colorScale" priority="221">
      <colorScale>
        <cfvo type="num" val="0"/>
        <cfvo type="percentile" val="50"/>
        <cfvo type="num" val="1"/>
        <color rgb="FFFF0000"/>
        <color rgb="FFFFEB84"/>
        <color theme="9" tint="-0.249977111117893"/>
      </colorScale>
    </cfRule>
  </conditionalFormatting>
  <conditionalFormatting sqref="J10">
    <cfRule type="iconSet" priority="218">
      <iconSet>
        <cfvo type="percent" val="0"/>
        <cfvo type="percent" val="33"/>
        <cfvo type="percent" val="100"/>
      </iconSet>
    </cfRule>
    <cfRule type="dataBar" priority="219">
      <dataBar>
        <cfvo type="num" val="0"/>
        <cfvo type="num" val="1"/>
        <color rgb="FF638EC6"/>
      </dataBar>
      <extLst>
        <ext xmlns:x14="http://schemas.microsoft.com/office/spreadsheetml/2009/9/main" uri="{B025F937-C7B1-47D3-B67F-A62EFF666E3E}">
          <x14:id>{BFEB3107-108A-41A4-8B69-2892EFCD0294}</x14:id>
        </ext>
      </extLst>
    </cfRule>
  </conditionalFormatting>
  <conditionalFormatting sqref="J10">
    <cfRule type="iconSet" priority="217">
      <iconSet>
        <cfvo type="percent" val="0"/>
        <cfvo type="percent" val="33"/>
        <cfvo type="percent" val="67"/>
      </iconSet>
    </cfRule>
  </conditionalFormatting>
  <conditionalFormatting sqref="J10">
    <cfRule type="iconSet" priority="215">
      <iconSet>
        <cfvo type="percent" val="0"/>
        <cfvo type="percent" val="33"/>
        <cfvo type="percent" val="67"/>
      </iconSet>
    </cfRule>
    <cfRule type="colorScale" priority="216">
      <colorScale>
        <cfvo type="num" val="0"/>
        <cfvo type="percentile" val="50"/>
        <cfvo type="num" val="1"/>
        <color rgb="FFFF0000"/>
        <color rgb="FFFFEB84"/>
        <color theme="9" tint="-0.249977111117893"/>
      </colorScale>
    </cfRule>
  </conditionalFormatting>
  <conditionalFormatting sqref="J14">
    <cfRule type="iconSet" priority="213">
      <iconSet>
        <cfvo type="percent" val="0"/>
        <cfvo type="percent" val="33"/>
        <cfvo type="percent" val="100"/>
      </iconSet>
    </cfRule>
    <cfRule type="dataBar" priority="214">
      <dataBar>
        <cfvo type="num" val="0"/>
        <cfvo type="num" val="1"/>
        <color rgb="FF638EC6"/>
      </dataBar>
      <extLst>
        <ext xmlns:x14="http://schemas.microsoft.com/office/spreadsheetml/2009/9/main" uri="{B025F937-C7B1-47D3-B67F-A62EFF666E3E}">
          <x14:id>{C801661C-9091-4627-90E0-A3A4AE5CE030}</x14:id>
        </ext>
      </extLst>
    </cfRule>
  </conditionalFormatting>
  <conditionalFormatting sqref="J14">
    <cfRule type="iconSet" priority="212">
      <iconSet>
        <cfvo type="percent" val="0"/>
        <cfvo type="percent" val="33"/>
        <cfvo type="percent" val="67"/>
      </iconSet>
    </cfRule>
  </conditionalFormatting>
  <conditionalFormatting sqref="J14">
    <cfRule type="iconSet" priority="210">
      <iconSet>
        <cfvo type="percent" val="0"/>
        <cfvo type="percent" val="33"/>
        <cfvo type="percent" val="67"/>
      </iconSet>
    </cfRule>
    <cfRule type="colorScale" priority="211">
      <colorScale>
        <cfvo type="num" val="0"/>
        <cfvo type="percentile" val="50"/>
        <cfvo type="num" val="1"/>
        <color rgb="FFFF0000"/>
        <color rgb="FFFFEB84"/>
        <color theme="9" tint="-0.249977111117893"/>
      </colorScale>
    </cfRule>
  </conditionalFormatting>
  <conditionalFormatting sqref="J17">
    <cfRule type="iconSet" priority="208">
      <iconSet>
        <cfvo type="percent" val="0"/>
        <cfvo type="percent" val="33"/>
        <cfvo type="percent" val="100"/>
      </iconSet>
    </cfRule>
    <cfRule type="dataBar" priority="209">
      <dataBar>
        <cfvo type="num" val="0"/>
        <cfvo type="num" val="1"/>
        <color rgb="FF638EC6"/>
      </dataBar>
      <extLst>
        <ext xmlns:x14="http://schemas.microsoft.com/office/spreadsheetml/2009/9/main" uri="{B025F937-C7B1-47D3-B67F-A62EFF666E3E}">
          <x14:id>{4DB0EF59-5DCA-4F6D-8A6A-1798309805ED}</x14:id>
        </ext>
      </extLst>
    </cfRule>
  </conditionalFormatting>
  <conditionalFormatting sqref="J17">
    <cfRule type="iconSet" priority="207">
      <iconSet>
        <cfvo type="percent" val="0"/>
        <cfvo type="percent" val="33"/>
        <cfvo type="percent" val="67"/>
      </iconSet>
    </cfRule>
  </conditionalFormatting>
  <conditionalFormatting sqref="J17">
    <cfRule type="iconSet" priority="205">
      <iconSet>
        <cfvo type="percent" val="0"/>
        <cfvo type="percent" val="33"/>
        <cfvo type="percent" val="67"/>
      </iconSet>
    </cfRule>
    <cfRule type="colorScale" priority="206">
      <colorScale>
        <cfvo type="num" val="0"/>
        <cfvo type="percentile" val="50"/>
        <cfvo type="num" val="1"/>
        <color rgb="FFFF0000"/>
        <color rgb="FFFFEB84"/>
        <color theme="9" tint="-0.249977111117893"/>
      </colorScale>
    </cfRule>
  </conditionalFormatting>
  <conditionalFormatting sqref="J22">
    <cfRule type="iconSet" priority="203">
      <iconSet>
        <cfvo type="percent" val="0"/>
        <cfvo type="percent" val="33"/>
        <cfvo type="percent" val="100"/>
      </iconSet>
    </cfRule>
    <cfRule type="dataBar" priority="204">
      <dataBar>
        <cfvo type="num" val="0"/>
        <cfvo type="num" val="1"/>
        <color rgb="FF638EC6"/>
      </dataBar>
      <extLst>
        <ext xmlns:x14="http://schemas.microsoft.com/office/spreadsheetml/2009/9/main" uri="{B025F937-C7B1-47D3-B67F-A62EFF666E3E}">
          <x14:id>{4329E5E0-9051-4906-95C9-F29DE63F1717}</x14:id>
        </ext>
      </extLst>
    </cfRule>
  </conditionalFormatting>
  <conditionalFormatting sqref="J22">
    <cfRule type="iconSet" priority="202">
      <iconSet>
        <cfvo type="percent" val="0"/>
        <cfvo type="percent" val="33"/>
        <cfvo type="percent" val="67"/>
      </iconSet>
    </cfRule>
  </conditionalFormatting>
  <conditionalFormatting sqref="J22">
    <cfRule type="iconSet" priority="200">
      <iconSet>
        <cfvo type="percent" val="0"/>
        <cfvo type="percent" val="33"/>
        <cfvo type="percent" val="67"/>
      </iconSet>
    </cfRule>
    <cfRule type="colorScale" priority="201">
      <colorScale>
        <cfvo type="num" val="0"/>
        <cfvo type="percentile" val="50"/>
        <cfvo type="num" val="1"/>
        <color rgb="FFFF0000"/>
        <color rgb="FFFFEB84"/>
        <color theme="9" tint="-0.249977111117893"/>
      </colorScale>
    </cfRule>
  </conditionalFormatting>
  <conditionalFormatting sqref="J26">
    <cfRule type="iconSet" priority="198">
      <iconSet>
        <cfvo type="percent" val="0"/>
        <cfvo type="percent" val="33"/>
        <cfvo type="percent" val="100"/>
      </iconSet>
    </cfRule>
    <cfRule type="dataBar" priority="199">
      <dataBar>
        <cfvo type="num" val="0"/>
        <cfvo type="num" val="1"/>
        <color rgb="FF638EC6"/>
      </dataBar>
      <extLst>
        <ext xmlns:x14="http://schemas.microsoft.com/office/spreadsheetml/2009/9/main" uri="{B025F937-C7B1-47D3-B67F-A62EFF666E3E}">
          <x14:id>{4C4FCF4E-59B3-49D0-A697-A1897A09CD8A}</x14:id>
        </ext>
      </extLst>
    </cfRule>
  </conditionalFormatting>
  <conditionalFormatting sqref="J26">
    <cfRule type="iconSet" priority="197">
      <iconSet>
        <cfvo type="percent" val="0"/>
        <cfvo type="percent" val="33"/>
        <cfvo type="percent" val="67"/>
      </iconSet>
    </cfRule>
  </conditionalFormatting>
  <conditionalFormatting sqref="J26">
    <cfRule type="iconSet" priority="195">
      <iconSet>
        <cfvo type="percent" val="0"/>
        <cfvo type="percent" val="33"/>
        <cfvo type="percent" val="67"/>
      </iconSet>
    </cfRule>
    <cfRule type="colorScale" priority="196">
      <colorScale>
        <cfvo type="num" val="0"/>
        <cfvo type="percentile" val="50"/>
        <cfvo type="num" val="1"/>
        <color rgb="FFFF0000"/>
        <color rgb="FFFFEB84"/>
        <color theme="9" tint="-0.249977111117893"/>
      </colorScale>
    </cfRule>
  </conditionalFormatting>
  <conditionalFormatting sqref="J30">
    <cfRule type="iconSet" priority="193">
      <iconSet>
        <cfvo type="percent" val="0"/>
        <cfvo type="percent" val="33"/>
        <cfvo type="percent" val="100"/>
      </iconSet>
    </cfRule>
    <cfRule type="dataBar" priority="194">
      <dataBar>
        <cfvo type="num" val="0"/>
        <cfvo type="num" val="1"/>
        <color rgb="FF638EC6"/>
      </dataBar>
      <extLst>
        <ext xmlns:x14="http://schemas.microsoft.com/office/spreadsheetml/2009/9/main" uri="{B025F937-C7B1-47D3-B67F-A62EFF666E3E}">
          <x14:id>{FAF3D1C4-96A8-4FFB-A824-8AAB6D994C35}</x14:id>
        </ext>
      </extLst>
    </cfRule>
  </conditionalFormatting>
  <conditionalFormatting sqref="J30">
    <cfRule type="iconSet" priority="192">
      <iconSet>
        <cfvo type="percent" val="0"/>
        <cfvo type="percent" val="33"/>
        <cfvo type="percent" val="67"/>
      </iconSet>
    </cfRule>
  </conditionalFormatting>
  <conditionalFormatting sqref="J30">
    <cfRule type="iconSet" priority="190">
      <iconSet>
        <cfvo type="percent" val="0"/>
        <cfvo type="percent" val="33"/>
        <cfvo type="percent" val="67"/>
      </iconSet>
    </cfRule>
    <cfRule type="colorScale" priority="191">
      <colorScale>
        <cfvo type="num" val="0"/>
        <cfvo type="percentile" val="50"/>
        <cfvo type="num" val="1"/>
        <color rgb="FFFF0000"/>
        <color rgb="FFFFEB84"/>
        <color theme="9" tint="-0.249977111117893"/>
      </colorScale>
    </cfRule>
  </conditionalFormatting>
  <conditionalFormatting sqref="J43">
    <cfRule type="iconSet" priority="188">
      <iconSet>
        <cfvo type="percent" val="0"/>
        <cfvo type="percent" val="33"/>
        <cfvo type="percent" val="100"/>
      </iconSet>
    </cfRule>
    <cfRule type="dataBar" priority="189">
      <dataBar>
        <cfvo type="num" val="0"/>
        <cfvo type="num" val="1"/>
        <color rgb="FF638EC6"/>
      </dataBar>
      <extLst>
        <ext xmlns:x14="http://schemas.microsoft.com/office/spreadsheetml/2009/9/main" uri="{B025F937-C7B1-47D3-B67F-A62EFF666E3E}">
          <x14:id>{76E60A60-83FA-4765-9ED0-0629FDFFCFE1}</x14:id>
        </ext>
      </extLst>
    </cfRule>
  </conditionalFormatting>
  <conditionalFormatting sqref="J43">
    <cfRule type="iconSet" priority="187">
      <iconSet>
        <cfvo type="percent" val="0"/>
        <cfvo type="percent" val="33"/>
        <cfvo type="percent" val="67"/>
      </iconSet>
    </cfRule>
  </conditionalFormatting>
  <conditionalFormatting sqref="J43">
    <cfRule type="iconSet" priority="185">
      <iconSet>
        <cfvo type="percent" val="0"/>
        <cfvo type="percent" val="33"/>
        <cfvo type="percent" val="67"/>
      </iconSet>
    </cfRule>
    <cfRule type="colorScale" priority="186">
      <colorScale>
        <cfvo type="num" val="0"/>
        <cfvo type="percentile" val="50"/>
        <cfvo type="num" val="1"/>
        <color rgb="FFFF0000"/>
        <color rgb="FFFFEB84"/>
        <color theme="9" tint="-0.249977111117893"/>
      </colorScale>
    </cfRule>
  </conditionalFormatting>
  <conditionalFormatting sqref="J46">
    <cfRule type="iconSet" priority="183">
      <iconSet>
        <cfvo type="percent" val="0"/>
        <cfvo type="percent" val="33"/>
        <cfvo type="percent" val="100"/>
      </iconSet>
    </cfRule>
    <cfRule type="dataBar" priority="184">
      <dataBar>
        <cfvo type="num" val="0"/>
        <cfvo type="num" val="1"/>
        <color rgb="FF638EC6"/>
      </dataBar>
      <extLst>
        <ext xmlns:x14="http://schemas.microsoft.com/office/spreadsheetml/2009/9/main" uri="{B025F937-C7B1-47D3-B67F-A62EFF666E3E}">
          <x14:id>{191B8D8B-012F-4579-9448-4568AC989647}</x14:id>
        </ext>
      </extLst>
    </cfRule>
  </conditionalFormatting>
  <conditionalFormatting sqref="J46">
    <cfRule type="iconSet" priority="182">
      <iconSet>
        <cfvo type="percent" val="0"/>
        <cfvo type="percent" val="33"/>
        <cfvo type="percent" val="67"/>
      </iconSet>
    </cfRule>
  </conditionalFormatting>
  <conditionalFormatting sqref="J46">
    <cfRule type="iconSet" priority="180">
      <iconSet>
        <cfvo type="percent" val="0"/>
        <cfvo type="percent" val="33"/>
        <cfvo type="percent" val="67"/>
      </iconSet>
    </cfRule>
    <cfRule type="colorScale" priority="181">
      <colorScale>
        <cfvo type="num" val="0"/>
        <cfvo type="percentile" val="50"/>
        <cfvo type="num" val="1"/>
        <color rgb="FFFF0000"/>
        <color rgb="FFFFEB84"/>
        <color theme="9" tint="-0.249977111117893"/>
      </colorScale>
    </cfRule>
  </conditionalFormatting>
  <conditionalFormatting sqref="J59">
    <cfRule type="iconSet" priority="178">
      <iconSet>
        <cfvo type="percent" val="0"/>
        <cfvo type="percent" val="33"/>
        <cfvo type="percent" val="100"/>
      </iconSet>
    </cfRule>
    <cfRule type="dataBar" priority="179">
      <dataBar>
        <cfvo type="num" val="0"/>
        <cfvo type="num" val="1"/>
        <color rgb="FF638EC6"/>
      </dataBar>
      <extLst>
        <ext xmlns:x14="http://schemas.microsoft.com/office/spreadsheetml/2009/9/main" uri="{B025F937-C7B1-47D3-B67F-A62EFF666E3E}">
          <x14:id>{B5E0789E-63B6-479B-A1F6-FB062A17AC04}</x14:id>
        </ext>
      </extLst>
    </cfRule>
  </conditionalFormatting>
  <conditionalFormatting sqref="J59">
    <cfRule type="iconSet" priority="177">
      <iconSet>
        <cfvo type="percent" val="0"/>
        <cfvo type="percent" val="33"/>
        <cfvo type="percent" val="67"/>
      </iconSet>
    </cfRule>
  </conditionalFormatting>
  <conditionalFormatting sqref="J59">
    <cfRule type="iconSet" priority="175">
      <iconSet>
        <cfvo type="percent" val="0"/>
        <cfvo type="percent" val="33"/>
        <cfvo type="percent" val="67"/>
      </iconSet>
    </cfRule>
    <cfRule type="colorScale" priority="176">
      <colorScale>
        <cfvo type="num" val="0"/>
        <cfvo type="percentile" val="50"/>
        <cfvo type="num" val="1"/>
        <color rgb="FFFF0000"/>
        <color rgb="FFFFEB84"/>
        <color theme="9" tint="-0.249977111117893"/>
      </colorScale>
    </cfRule>
  </conditionalFormatting>
  <conditionalFormatting sqref="J62">
    <cfRule type="iconSet" priority="173">
      <iconSet>
        <cfvo type="percent" val="0"/>
        <cfvo type="percent" val="33"/>
        <cfvo type="percent" val="100"/>
      </iconSet>
    </cfRule>
    <cfRule type="dataBar" priority="174">
      <dataBar>
        <cfvo type="num" val="0"/>
        <cfvo type="num" val="1"/>
        <color rgb="FF638EC6"/>
      </dataBar>
      <extLst>
        <ext xmlns:x14="http://schemas.microsoft.com/office/spreadsheetml/2009/9/main" uri="{B025F937-C7B1-47D3-B67F-A62EFF666E3E}">
          <x14:id>{8F1DB9EA-42C8-42C7-90E9-8E153664CF2A}</x14:id>
        </ext>
      </extLst>
    </cfRule>
  </conditionalFormatting>
  <conditionalFormatting sqref="J62">
    <cfRule type="iconSet" priority="172">
      <iconSet>
        <cfvo type="percent" val="0"/>
        <cfvo type="percent" val="33"/>
        <cfvo type="percent" val="67"/>
      </iconSet>
    </cfRule>
  </conditionalFormatting>
  <conditionalFormatting sqref="J62">
    <cfRule type="iconSet" priority="170">
      <iconSet>
        <cfvo type="percent" val="0"/>
        <cfvo type="percent" val="33"/>
        <cfvo type="percent" val="67"/>
      </iconSet>
    </cfRule>
    <cfRule type="colorScale" priority="171">
      <colorScale>
        <cfvo type="num" val="0"/>
        <cfvo type="percentile" val="50"/>
        <cfvo type="num" val="1"/>
        <color rgb="FFFF0000"/>
        <color rgb="FFFFEB84"/>
        <color theme="9" tint="-0.249977111117893"/>
      </colorScale>
    </cfRule>
  </conditionalFormatting>
  <conditionalFormatting sqref="J65">
    <cfRule type="iconSet" priority="168">
      <iconSet>
        <cfvo type="percent" val="0"/>
        <cfvo type="percent" val="33"/>
        <cfvo type="percent" val="100"/>
      </iconSet>
    </cfRule>
    <cfRule type="dataBar" priority="169">
      <dataBar>
        <cfvo type="num" val="0"/>
        <cfvo type="num" val="1"/>
        <color rgb="FF638EC6"/>
      </dataBar>
      <extLst>
        <ext xmlns:x14="http://schemas.microsoft.com/office/spreadsheetml/2009/9/main" uri="{B025F937-C7B1-47D3-B67F-A62EFF666E3E}">
          <x14:id>{B014932C-0EA2-4277-92AF-FB26D454C329}</x14:id>
        </ext>
      </extLst>
    </cfRule>
  </conditionalFormatting>
  <conditionalFormatting sqref="J65">
    <cfRule type="iconSet" priority="167">
      <iconSet>
        <cfvo type="percent" val="0"/>
        <cfvo type="percent" val="33"/>
        <cfvo type="percent" val="67"/>
      </iconSet>
    </cfRule>
  </conditionalFormatting>
  <conditionalFormatting sqref="J65">
    <cfRule type="iconSet" priority="165">
      <iconSet>
        <cfvo type="percent" val="0"/>
        <cfvo type="percent" val="33"/>
        <cfvo type="percent" val="67"/>
      </iconSet>
    </cfRule>
    <cfRule type="colorScale" priority="166">
      <colorScale>
        <cfvo type="num" val="0"/>
        <cfvo type="percentile" val="50"/>
        <cfvo type="num" val="1"/>
        <color rgb="FFFF0000"/>
        <color rgb="FFFFEB84"/>
        <color theme="9" tint="-0.249977111117893"/>
      </colorScale>
    </cfRule>
  </conditionalFormatting>
  <conditionalFormatting sqref="J68">
    <cfRule type="iconSet" priority="163">
      <iconSet>
        <cfvo type="percent" val="0"/>
        <cfvo type="percent" val="33"/>
        <cfvo type="percent" val="100"/>
      </iconSet>
    </cfRule>
    <cfRule type="dataBar" priority="164">
      <dataBar>
        <cfvo type="num" val="0"/>
        <cfvo type="num" val="1"/>
        <color rgb="FF638EC6"/>
      </dataBar>
      <extLst>
        <ext xmlns:x14="http://schemas.microsoft.com/office/spreadsheetml/2009/9/main" uri="{B025F937-C7B1-47D3-B67F-A62EFF666E3E}">
          <x14:id>{2FB785BD-8689-43B5-B846-5FBDB54A1D56}</x14:id>
        </ext>
      </extLst>
    </cfRule>
  </conditionalFormatting>
  <conditionalFormatting sqref="J68">
    <cfRule type="iconSet" priority="162">
      <iconSet>
        <cfvo type="percent" val="0"/>
        <cfvo type="percent" val="33"/>
        <cfvo type="percent" val="67"/>
      </iconSet>
    </cfRule>
  </conditionalFormatting>
  <conditionalFormatting sqref="J68">
    <cfRule type="iconSet" priority="160">
      <iconSet>
        <cfvo type="percent" val="0"/>
        <cfvo type="percent" val="33"/>
        <cfvo type="percent" val="67"/>
      </iconSet>
    </cfRule>
    <cfRule type="colorScale" priority="161">
      <colorScale>
        <cfvo type="num" val="0"/>
        <cfvo type="percentile" val="50"/>
        <cfvo type="num" val="1"/>
        <color rgb="FFFF0000"/>
        <color rgb="FFFFEB84"/>
        <color theme="9" tint="-0.249977111117893"/>
      </colorScale>
    </cfRule>
  </conditionalFormatting>
  <conditionalFormatting sqref="J72">
    <cfRule type="iconSet" priority="158">
      <iconSet>
        <cfvo type="percent" val="0"/>
        <cfvo type="percent" val="33"/>
        <cfvo type="percent" val="100"/>
      </iconSet>
    </cfRule>
    <cfRule type="dataBar" priority="159">
      <dataBar>
        <cfvo type="num" val="0"/>
        <cfvo type="num" val="1"/>
        <color rgb="FF638EC6"/>
      </dataBar>
      <extLst>
        <ext xmlns:x14="http://schemas.microsoft.com/office/spreadsheetml/2009/9/main" uri="{B025F937-C7B1-47D3-B67F-A62EFF666E3E}">
          <x14:id>{90421DBD-8245-4B71-A149-0E72186CCB7B}</x14:id>
        </ext>
      </extLst>
    </cfRule>
  </conditionalFormatting>
  <conditionalFormatting sqref="J72">
    <cfRule type="iconSet" priority="157">
      <iconSet>
        <cfvo type="percent" val="0"/>
        <cfvo type="percent" val="33"/>
        <cfvo type="percent" val="67"/>
      </iconSet>
    </cfRule>
  </conditionalFormatting>
  <conditionalFormatting sqref="J72">
    <cfRule type="iconSet" priority="155">
      <iconSet>
        <cfvo type="percent" val="0"/>
        <cfvo type="percent" val="33"/>
        <cfvo type="percent" val="67"/>
      </iconSet>
    </cfRule>
    <cfRule type="colorScale" priority="156">
      <colorScale>
        <cfvo type="num" val="0"/>
        <cfvo type="percentile" val="50"/>
        <cfvo type="num" val="1"/>
        <color rgb="FFFF0000"/>
        <color rgb="FFFFEB84"/>
        <color theme="9" tint="-0.249977111117893"/>
      </colorScale>
    </cfRule>
  </conditionalFormatting>
  <conditionalFormatting sqref="J84">
    <cfRule type="iconSet" priority="153">
      <iconSet>
        <cfvo type="percent" val="0"/>
        <cfvo type="percent" val="33"/>
        <cfvo type="percent" val="100"/>
      </iconSet>
    </cfRule>
    <cfRule type="dataBar" priority="154">
      <dataBar>
        <cfvo type="num" val="0"/>
        <cfvo type="num" val="1"/>
        <color rgb="FF638EC6"/>
      </dataBar>
      <extLst>
        <ext xmlns:x14="http://schemas.microsoft.com/office/spreadsheetml/2009/9/main" uri="{B025F937-C7B1-47D3-B67F-A62EFF666E3E}">
          <x14:id>{82EA598D-2969-4FAE-84B5-6C72557E20FA}</x14:id>
        </ext>
      </extLst>
    </cfRule>
  </conditionalFormatting>
  <conditionalFormatting sqref="J84">
    <cfRule type="iconSet" priority="152">
      <iconSet>
        <cfvo type="percent" val="0"/>
        <cfvo type="percent" val="33"/>
        <cfvo type="percent" val="67"/>
      </iconSet>
    </cfRule>
  </conditionalFormatting>
  <conditionalFormatting sqref="J84">
    <cfRule type="iconSet" priority="150">
      <iconSet>
        <cfvo type="percent" val="0"/>
        <cfvo type="percent" val="33"/>
        <cfvo type="percent" val="67"/>
      </iconSet>
    </cfRule>
    <cfRule type="colorScale" priority="151">
      <colorScale>
        <cfvo type="num" val="0"/>
        <cfvo type="percentile" val="50"/>
        <cfvo type="num" val="1"/>
        <color rgb="FFFF0000"/>
        <color rgb="FFFFEB84"/>
        <color theme="9" tint="-0.249977111117893"/>
      </colorScale>
    </cfRule>
  </conditionalFormatting>
  <conditionalFormatting sqref="J89">
    <cfRule type="iconSet" priority="148">
      <iconSet>
        <cfvo type="percent" val="0"/>
        <cfvo type="percent" val="33"/>
        <cfvo type="percent" val="100"/>
      </iconSet>
    </cfRule>
    <cfRule type="dataBar" priority="149">
      <dataBar>
        <cfvo type="num" val="0"/>
        <cfvo type="num" val="1"/>
        <color rgb="FF638EC6"/>
      </dataBar>
      <extLst>
        <ext xmlns:x14="http://schemas.microsoft.com/office/spreadsheetml/2009/9/main" uri="{B025F937-C7B1-47D3-B67F-A62EFF666E3E}">
          <x14:id>{4EAAB0F9-C13E-40E3-89E2-28EF5162A321}</x14:id>
        </ext>
      </extLst>
    </cfRule>
  </conditionalFormatting>
  <conditionalFormatting sqref="J89">
    <cfRule type="iconSet" priority="147">
      <iconSet>
        <cfvo type="percent" val="0"/>
        <cfvo type="percent" val="33"/>
        <cfvo type="percent" val="67"/>
      </iconSet>
    </cfRule>
  </conditionalFormatting>
  <conditionalFormatting sqref="J89">
    <cfRule type="iconSet" priority="145">
      <iconSet>
        <cfvo type="percent" val="0"/>
        <cfvo type="percent" val="33"/>
        <cfvo type="percent" val="67"/>
      </iconSet>
    </cfRule>
    <cfRule type="colorScale" priority="146">
      <colorScale>
        <cfvo type="num" val="0"/>
        <cfvo type="percentile" val="50"/>
        <cfvo type="num" val="1"/>
        <color rgb="FFFF0000"/>
        <color rgb="FFFFEB84"/>
        <color theme="9" tint="-0.249977111117893"/>
      </colorScale>
    </cfRule>
  </conditionalFormatting>
  <conditionalFormatting sqref="J93">
    <cfRule type="iconSet" priority="143">
      <iconSet>
        <cfvo type="percent" val="0"/>
        <cfvo type="percent" val="33"/>
        <cfvo type="percent" val="100"/>
      </iconSet>
    </cfRule>
    <cfRule type="dataBar" priority="144">
      <dataBar>
        <cfvo type="num" val="0"/>
        <cfvo type="num" val="1"/>
        <color rgb="FF638EC6"/>
      </dataBar>
      <extLst>
        <ext xmlns:x14="http://schemas.microsoft.com/office/spreadsheetml/2009/9/main" uri="{B025F937-C7B1-47D3-B67F-A62EFF666E3E}">
          <x14:id>{BB5FC7F1-7103-425A-8DC5-750CF998450E}</x14:id>
        </ext>
      </extLst>
    </cfRule>
  </conditionalFormatting>
  <conditionalFormatting sqref="J93">
    <cfRule type="iconSet" priority="142">
      <iconSet>
        <cfvo type="percent" val="0"/>
        <cfvo type="percent" val="33"/>
        <cfvo type="percent" val="67"/>
      </iconSet>
    </cfRule>
  </conditionalFormatting>
  <conditionalFormatting sqref="J93">
    <cfRule type="iconSet" priority="140">
      <iconSet>
        <cfvo type="percent" val="0"/>
        <cfvo type="percent" val="33"/>
        <cfvo type="percent" val="67"/>
      </iconSet>
    </cfRule>
    <cfRule type="colorScale" priority="141">
      <colorScale>
        <cfvo type="num" val="0"/>
        <cfvo type="percentile" val="50"/>
        <cfvo type="num" val="1"/>
        <color rgb="FFFF0000"/>
        <color rgb="FFFFEB84"/>
        <color theme="9" tint="-0.249977111117893"/>
      </colorScale>
    </cfRule>
  </conditionalFormatting>
  <conditionalFormatting sqref="J101">
    <cfRule type="iconSet" priority="138">
      <iconSet>
        <cfvo type="percent" val="0"/>
        <cfvo type="percent" val="33"/>
        <cfvo type="percent" val="100"/>
      </iconSet>
    </cfRule>
    <cfRule type="dataBar" priority="139">
      <dataBar>
        <cfvo type="num" val="0"/>
        <cfvo type="num" val="1"/>
        <color rgb="FF638EC6"/>
      </dataBar>
      <extLst>
        <ext xmlns:x14="http://schemas.microsoft.com/office/spreadsheetml/2009/9/main" uri="{B025F937-C7B1-47D3-B67F-A62EFF666E3E}">
          <x14:id>{5ECAC653-6FF6-42C2-AA97-2690C0A9EFA4}</x14:id>
        </ext>
      </extLst>
    </cfRule>
  </conditionalFormatting>
  <conditionalFormatting sqref="J101">
    <cfRule type="iconSet" priority="137">
      <iconSet>
        <cfvo type="percent" val="0"/>
        <cfvo type="percent" val="33"/>
        <cfvo type="percent" val="67"/>
      </iconSet>
    </cfRule>
  </conditionalFormatting>
  <conditionalFormatting sqref="J101">
    <cfRule type="iconSet" priority="135">
      <iconSet>
        <cfvo type="percent" val="0"/>
        <cfvo type="percent" val="33"/>
        <cfvo type="percent" val="67"/>
      </iconSet>
    </cfRule>
    <cfRule type="colorScale" priority="136">
      <colorScale>
        <cfvo type="num" val="0"/>
        <cfvo type="percentile" val="50"/>
        <cfvo type="num" val="1"/>
        <color rgb="FFFF0000"/>
        <color rgb="FFFFEB84"/>
        <color theme="9" tint="-0.249977111117893"/>
      </colorScale>
    </cfRule>
  </conditionalFormatting>
  <conditionalFormatting sqref="J105">
    <cfRule type="iconSet" priority="133">
      <iconSet>
        <cfvo type="percent" val="0"/>
        <cfvo type="percent" val="33"/>
        <cfvo type="percent" val="100"/>
      </iconSet>
    </cfRule>
    <cfRule type="dataBar" priority="134">
      <dataBar>
        <cfvo type="num" val="0"/>
        <cfvo type="num" val="1"/>
        <color rgb="FF638EC6"/>
      </dataBar>
      <extLst>
        <ext xmlns:x14="http://schemas.microsoft.com/office/spreadsheetml/2009/9/main" uri="{B025F937-C7B1-47D3-B67F-A62EFF666E3E}">
          <x14:id>{EDF752B3-6DD1-4F3F-8349-AB85902D225E}</x14:id>
        </ext>
      </extLst>
    </cfRule>
  </conditionalFormatting>
  <conditionalFormatting sqref="J105">
    <cfRule type="iconSet" priority="132">
      <iconSet>
        <cfvo type="percent" val="0"/>
        <cfvo type="percent" val="33"/>
        <cfvo type="percent" val="67"/>
      </iconSet>
    </cfRule>
  </conditionalFormatting>
  <conditionalFormatting sqref="J105">
    <cfRule type="iconSet" priority="130">
      <iconSet>
        <cfvo type="percent" val="0"/>
        <cfvo type="percent" val="33"/>
        <cfvo type="percent" val="67"/>
      </iconSet>
    </cfRule>
    <cfRule type="colorScale" priority="131">
      <colorScale>
        <cfvo type="num" val="0"/>
        <cfvo type="percentile" val="50"/>
        <cfvo type="num" val="1"/>
        <color rgb="FFFF0000"/>
        <color rgb="FFFFEB84"/>
        <color theme="9" tint="-0.249977111117893"/>
      </colorScale>
    </cfRule>
  </conditionalFormatting>
  <conditionalFormatting sqref="J116">
    <cfRule type="iconSet" priority="128">
      <iconSet>
        <cfvo type="percent" val="0"/>
        <cfvo type="percent" val="33"/>
        <cfvo type="percent" val="100"/>
      </iconSet>
    </cfRule>
    <cfRule type="dataBar" priority="129">
      <dataBar>
        <cfvo type="num" val="0"/>
        <cfvo type="num" val="1"/>
        <color rgb="FF638EC6"/>
      </dataBar>
      <extLst>
        <ext xmlns:x14="http://schemas.microsoft.com/office/spreadsheetml/2009/9/main" uri="{B025F937-C7B1-47D3-B67F-A62EFF666E3E}">
          <x14:id>{8F291AEA-45FB-4870-A193-19749FE6E27C}</x14:id>
        </ext>
      </extLst>
    </cfRule>
  </conditionalFormatting>
  <conditionalFormatting sqref="J116">
    <cfRule type="iconSet" priority="127">
      <iconSet>
        <cfvo type="percent" val="0"/>
        <cfvo type="percent" val="33"/>
        <cfvo type="percent" val="67"/>
      </iconSet>
    </cfRule>
  </conditionalFormatting>
  <conditionalFormatting sqref="J116">
    <cfRule type="iconSet" priority="125">
      <iconSet>
        <cfvo type="percent" val="0"/>
        <cfvo type="percent" val="33"/>
        <cfvo type="percent" val="67"/>
      </iconSet>
    </cfRule>
    <cfRule type="colorScale" priority="126">
      <colorScale>
        <cfvo type="num" val="0"/>
        <cfvo type="percentile" val="50"/>
        <cfvo type="num" val="1"/>
        <color rgb="FFFF0000"/>
        <color rgb="FFFFEB84"/>
        <color theme="9" tint="-0.249977111117893"/>
      </colorScale>
    </cfRule>
  </conditionalFormatting>
  <conditionalFormatting sqref="J119">
    <cfRule type="iconSet" priority="123">
      <iconSet>
        <cfvo type="percent" val="0"/>
        <cfvo type="percent" val="33"/>
        <cfvo type="percent" val="100"/>
      </iconSet>
    </cfRule>
    <cfRule type="dataBar" priority="124">
      <dataBar>
        <cfvo type="num" val="0"/>
        <cfvo type="num" val="1"/>
        <color rgb="FF638EC6"/>
      </dataBar>
      <extLst>
        <ext xmlns:x14="http://schemas.microsoft.com/office/spreadsheetml/2009/9/main" uri="{B025F937-C7B1-47D3-B67F-A62EFF666E3E}">
          <x14:id>{467467C9-48A4-4C96-89C1-01257523CAC5}</x14:id>
        </ext>
      </extLst>
    </cfRule>
  </conditionalFormatting>
  <conditionalFormatting sqref="J119">
    <cfRule type="iconSet" priority="122">
      <iconSet>
        <cfvo type="percent" val="0"/>
        <cfvo type="percent" val="33"/>
        <cfvo type="percent" val="67"/>
      </iconSet>
    </cfRule>
  </conditionalFormatting>
  <conditionalFormatting sqref="J119">
    <cfRule type="iconSet" priority="120">
      <iconSet>
        <cfvo type="percent" val="0"/>
        <cfvo type="percent" val="33"/>
        <cfvo type="percent" val="67"/>
      </iconSet>
    </cfRule>
    <cfRule type="colorScale" priority="121">
      <colorScale>
        <cfvo type="num" val="0"/>
        <cfvo type="percentile" val="50"/>
        <cfvo type="num" val="1"/>
        <color rgb="FFFF0000"/>
        <color rgb="FFFFEB84"/>
        <color theme="9" tint="-0.249977111117893"/>
      </colorScale>
    </cfRule>
  </conditionalFormatting>
  <conditionalFormatting sqref="J122">
    <cfRule type="iconSet" priority="118">
      <iconSet>
        <cfvo type="percent" val="0"/>
        <cfvo type="percent" val="33"/>
        <cfvo type="percent" val="100"/>
      </iconSet>
    </cfRule>
    <cfRule type="dataBar" priority="119">
      <dataBar>
        <cfvo type="num" val="0"/>
        <cfvo type="num" val="1"/>
        <color rgb="FF638EC6"/>
      </dataBar>
      <extLst>
        <ext xmlns:x14="http://schemas.microsoft.com/office/spreadsheetml/2009/9/main" uri="{B025F937-C7B1-47D3-B67F-A62EFF666E3E}">
          <x14:id>{4B3C9669-A91F-4508-8FA9-C0475F04330F}</x14:id>
        </ext>
      </extLst>
    </cfRule>
  </conditionalFormatting>
  <conditionalFormatting sqref="J122">
    <cfRule type="iconSet" priority="117">
      <iconSet>
        <cfvo type="percent" val="0"/>
        <cfvo type="percent" val="33"/>
        <cfvo type="percent" val="67"/>
      </iconSet>
    </cfRule>
  </conditionalFormatting>
  <conditionalFormatting sqref="J122">
    <cfRule type="iconSet" priority="115">
      <iconSet>
        <cfvo type="percent" val="0"/>
        <cfvo type="percent" val="33"/>
        <cfvo type="percent" val="67"/>
      </iconSet>
    </cfRule>
    <cfRule type="colorScale" priority="116">
      <colorScale>
        <cfvo type="num" val="0"/>
        <cfvo type="percentile" val="50"/>
        <cfvo type="num" val="1"/>
        <color rgb="FFFF0000"/>
        <color rgb="FFFFEB84"/>
        <color theme="9" tint="-0.249977111117893"/>
      </colorScale>
    </cfRule>
  </conditionalFormatting>
  <conditionalFormatting sqref="J126">
    <cfRule type="iconSet" priority="113">
      <iconSet>
        <cfvo type="percent" val="0"/>
        <cfvo type="percent" val="33"/>
        <cfvo type="percent" val="100"/>
      </iconSet>
    </cfRule>
    <cfRule type="dataBar" priority="114">
      <dataBar>
        <cfvo type="num" val="0"/>
        <cfvo type="num" val="1"/>
        <color rgb="FF638EC6"/>
      </dataBar>
      <extLst>
        <ext xmlns:x14="http://schemas.microsoft.com/office/spreadsheetml/2009/9/main" uri="{B025F937-C7B1-47D3-B67F-A62EFF666E3E}">
          <x14:id>{DEE1B5FC-4E9C-44D2-9CA4-60C078C9732B}</x14:id>
        </ext>
      </extLst>
    </cfRule>
  </conditionalFormatting>
  <conditionalFormatting sqref="J126">
    <cfRule type="iconSet" priority="112">
      <iconSet>
        <cfvo type="percent" val="0"/>
        <cfvo type="percent" val="33"/>
        <cfvo type="percent" val="67"/>
      </iconSet>
    </cfRule>
  </conditionalFormatting>
  <conditionalFormatting sqref="J126">
    <cfRule type="iconSet" priority="110">
      <iconSet>
        <cfvo type="percent" val="0"/>
        <cfvo type="percent" val="33"/>
        <cfvo type="percent" val="67"/>
      </iconSet>
    </cfRule>
    <cfRule type="colorScale" priority="111">
      <colorScale>
        <cfvo type="num" val="0"/>
        <cfvo type="percentile" val="50"/>
        <cfvo type="num" val="1"/>
        <color rgb="FFFF0000"/>
        <color rgb="FFFFEB84"/>
        <color theme="9" tint="-0.249977111117893"/>
      </colorScale>
    </cfRule>
  </conditionalFormatting>
  <conditionalFormatting sqref="J136">
    <cfRule type="iconSet" priority="108">
      <iconSet>
        <cfvo type="percent" val="0"/>
        <cfvo type="percent" val="33"/>
        <cfvo type="percent" val="100"/>
      </iconSet>
    </cfRule>
    <cfRule type="dataBar" priority="109">
      <dataBar>
        <cfvo type="num" val="0"/>
        <cfvo type="num" val="1"/>
        <color rgb="FF638EC6"/>
      </dataBar>
      <extLst>
        <ext xmlns:x14="http://schemas.microsoft.com/office/spreadsheetml/2009/9/main" uri="{B025F937-C7B1-47D3-B67F-A62EFF666E3E}">
          <x14:id>{5481B569-D138-443A-B912-3DAA6BCF0689}</x14:id>
        </ext>
      </extLst>
    </cfRule>
  </conditionalFormatting>
  <conditionalFormatting sqref="J136">
    <cfRule type="iconSet" priority="107">
      <iconSet>
        <cfvo type="percent" val="0"/>
        <cfvo type="percent" val="33"/>
        <cfvo type="percent" val="67"/>
      </iconSet>
    </cfRule>
  </conditionalFormatting>
  <conditionalFormatting sqref="J136">
    <cfRule type="iconSet" priority="105">
      <iconSet>
        <cfvo type="percent" val="0"/>
        <cfvo type="percent" val="33"/>
        <cfvo type="percent" val="67"/>
      </iconSet>
    </cfRule>
    <cfRule type="colorScale" priority="106">
      <colorScale>
        <cfvo type="num" val="0"/>
        <cfvo type="percentile" val="50"/>
        <cfvo type="num" val="1"/>
        <color rgb="FFFF0000"/>
        <color rgb="FFFFEB84"/>
        <color theme="9" tint="-0.249977111117893"/>
      </colorScale>
    </cfRule>
  </conditionalFormatting>
  <conditionalFormatting sqref="J142">
    <cfRule type="iconSet" priority="103">
      <iconSet>
        <cfvo type="percent" val="0"/>
        <cfvo type="percent" val="33"/>
        <cfvo type="percent" val="100"/>
      </iconSet>
    </cfRule>
    <cfRule type="dataBar" priority="104">
      <dataBar>
        <cfvo type="num" val="0"/>
        <cfvo type="num" val="1"/>
        <color rgb="FF638EC6"/>
      </dataBar>
      <extLst>
        <ext xmlns:x14="http://schemas.microsoft.com/office/spreadsheetml/2009/9/main" uri="{B025F937-C7B1-47D3-B67F-A62EFF666E3E}">
          <x14:id>{DA5A5D55-93C3-4E7F-BDA1-650D1F6F70FA}</x14:id>
        </ext>
      </extLst>
    </cfRule>
  </conditionalFormatting>
  <conditionalFormatting sqref="J142">
    <cfRule type="iconSet" priority="102">
      <iconSet>
        <cfvo type="percent" val="0"/>
        <cfvo type="percent" val="33"/>
        <cfvo type="percent" val="67"/>
      </iconSet>
    </cfRule>
  </conditionalFormatting>
  <conditionalFormatting sqref="J142">
    <cfRule type="iconSet" priority="100">
      <iconSet>
        <cfvo type="percent" val="0"/>
        <cfvo type="percent" val="33"/>
        <cfvo type="percent" val="67"/>
      </iconSet>
    </cfRule>
    <cfRule type="colorScale" priority="101">
      <colorScale>
        <cfvo type="num" val="0"/>
        <cfvo type="percentile" val="50"/>
        <cfvo type="num" val="1"/>
        <color rgb="FFFF0000"/>
        <color rgb="FFFFEB84"/>
        <color theme="9" tint="-0.249977111117893"/>
      </colorScale>
    </cfRule>
  </conditionalFormatting>
  <conditionalFormatting sqref="J147">
    <cfRule type="iconSet" priority="98">
      <iconSet>
        <cfvo type="percent" val="0"/>
        <cfvo type="percent" val="33"/>
        <cfvo type="percent" val="100"/>
      </iconSet>
    </cfRule>
    <cfRule type="dataBar" priority="99">
      <dataBar>
        <cfvo type="num" val="0"/>
        <cfvo type="num" val="1"/>
        <color rgb="FF638EC6"/>
      </dataBar>
      <extLst>
        <ext xmlns:x14="http://schemas.microsoft.com/office/spreadsheetml/2009/9/main" uri="{B025F937-C7B1-47D3-B67F-A62EFF666E3E}">
          <x14:id>{727BEC46-4DD9-4051-BB16-58ED35291505}</x14:id>
        </ext>
      </extLst>
    </cfRule>
  </conditionalFormatting>
  <conditionalFormatting sqref="J147">
    <cfRule type="iconSet" priority="97">
      <iconSet>
        <cfvo type="percent" val="0"/>
        <cfvo type="percent" val="33"/>
        <cfvo type="percent" val="67"/>
      </iconSet>
    </cfRule>
  </conditionalFormatting>
  <conditionalFormatting sqref="J147">
    <cfRule type="iconSet" priority="95">
      <iconSet>
        <cfvo type="percent" val="0"/>
        <cfvo type="percent" val="33"/>
        <cfvo type="percent" val="67"/>
      </iconSet>
    </cfRule>
    <cfRule type="colorScale" priority="96">
      <colorScale>
        <cfvo type="num" val="0"/>
        <cfvo type="percentile" val="50"/>
        <cfvo type="num" val="1"/>
        <color rgb="FFFF0000"/>
        <color rgb="FFFFEB84"/>
        <color theme="9" tint="-0.249977111117893"/>
      </colorScale>
    </cfRule>
  </conditionalFormatting>
  <conditionalFormatting sqref="J151">
    <cfRule type="iconSet" priority="93">
      <iconSet>
        <cfvo type="percent" val="0"/>
        <cfvo type="percent" val="33"/>
        <cfvo type="percent" val="100"/>
      </iconSet>
    </cfRule>
    <cfRule type="dataBar" priority="94">
      <dataBar>
        <cfvo type="num" val="0"/>
        <cfvo type="num" val="1"/>
        <color rgb="FF638EC6"/>
      </dataBar>
      <extLst>
        <ext xmlns:x14="http://schemas.microsoft.com/office/spreadsheetml/2009/9/main" uri="{B025F937-C7B1-47D3-B67F-A62EFF666E3E}">
          <x14:id>{755AB273-5ADB-4387-AD0C-DFB031BEB8EA}</x14:id>
        </ext>
      </extLst>
    </cfRule>
  </conditionalFormatting>
  <conditionalFormatting sqref="J151">
    <cfRule type="iconSet" priority="92">
      <iconSet>
        <cfvo type="percent" val="0"/>
        <cfvo type="percent" val="33"/>
        <cfvo type="percent" val="67"/>
      </iconSet>
    </cfRule>
  </conditionalFormatting>
  <conditionalFormatting sqref="J151">
    <cfRule type="iconSet" priority="90">
      <iconSet>
        <cfvo type="percent" val="0"/>
        <cfvo type="percent" val="33"/>
        <cfvo type="percent" val="67"/>
      </iconSet>
    </cfRule>
    <cfRule type="colorScale" priority="91">
      <colorScale>
        <cfvo type="num" val="0"/>
        <cfvo type="percentile" val="50"/>
        <cfvo type="num" val="1"/>
        <color rgb="FFFF0000"/>
        <color rgb="FFFFEB84"/>
        <color theme="9" tint="-0.249977111117893"/>
      </colorScale>
    </cfRule>
  </conditionalFormatting>
  <conditionalFormatting sqref="J154">
    <cfRule type="iconSet" priority="88">
      <iconSet>
        <cfvo type="percent" val="0"/>
        <cfvo type="percent" val="33"/>
        <cfvo type="percent" val="100"/>
      </iconSet>
    </cfRule>
    <cfRule type="dataBar" priority="89">
      <dataBar>
        <cfvo type="num" val="0"/>
        <cfvo type="num" val="1"/>
        <color rgb="FF638EC6"/>
      </dataBar>
      <extLst>
        <ext xmlns:x14="http://schemas.microsoft.com/office/spreadsheetml/2009/9/main" uri="{B025F937-C7B1-47D3-B67F-A62EFF666E3E}">
          <x14:id>{100824DE-B7CE-4DA5-A8C5-2FE760305D7E}</x14:id>
        </ext>
      </extLst>
    </cfRule>
  </conditionalFormatting>
  <conditionalFormatting sqref="J154">
    <cfRule type="iconSet" priority="87">
      <iconSet>
        <cfvo type="percent" val="0"/>
        <cfvo type="percent" val="33"/>
        <cfvo type="percent" val="67"/>
      </iconSet>
    </cfRule>
  </conditionalFormatting>
  <conditionalFormatting sqref="J154">
    <cfRule type="iconSet" priority="85">
      <iconSet>
        <cfvo type="percent" val="0"/>
        <cfvo type="percent" val="33"/>
        <cfvo type="percent" val="67"/>
      </iconSet>
    </cfRule>
    <cfRule type="colorScale" priority="86">
      <colorScale>
        <cfvo type="num" val="0"/>
        <cfvo type="percentile" val="50"/>
        <cfvo type="num" val="1"/>
        <color rgb="FFFF0000"/>
        <color rgb="FFFFEB84"/>
        <color theme="9" tint="-0.249977111117893"/>
      </colorScale>
    </cfRule>
  </conditionalFormatting>
  <conditionalFormatting sqref="J157">
    <cfRule type="iconSet" priority="83">
      <iconSet>
        <cfvo type="percent" val="0"/>
        <cfvo type="percent" val="33"/>
        <cfvo type="percent" val="100"/>
      </iconSet>
    </cfRule>
    <cfRule type="dataBar" priority="84">
      <dataBar>
        <cfvo type="num" val="0"/>
        <cfvo type="num" val="1"/>
        <color rgb="FF638EC6"/>
      </dataBar>
      <extLst>
        <ext xmlns:x14="http://schemas.microsoft.com/office/spreadsheetml/2009/9/main" uri="{B025F937-C7B1-47D3-B67F-A62EFF666E3E}">
          <x14:id>{A56A46BD-699B-4C27-813E-71E2B6BC9935}</x14:id>
        </ext>
      </extLst>
    </cfRule>
  </conditionalFormatting>
  <conditionalFormatting sqref="J157">
    <cfRule type="iconSet" priority="82">
      <iconSet>
        <cfvo type="percent" val="0"/>
        <cfvo type="percent" val="33"/>
        <cfvo type="percent" val="67"/>
      </iconSet>
    </cfRule>
  </conditionalFormatting>
  <conditionalFormatting sqref="J157">
    <cfRule type="iconSet" priority="80">
      <iconSet>
        <cfvo type="percent" val="0"/>
        <cfvo type="percent" val="33"/>
        <cfvo type="percent" val="67"/>
      </iconSet>
    </cfRule>
    <cfRule type="colorScale" priority="81">
      <colorScale>
        <cfvo type="num" val="0"/>
        <cfvo type="percentile" val="50"/>
        <cfvo type="num" val="1"/>
        <color rgb="FFFF0000"/>
        <color rgb="FFFFEB84"/>
        <color theme="9" tint="-0.249977111117893"/>
      </colorScale>
    </cfRule>
  </conditionalFormatting>
  <conditionalFormatting sqref="J163">
    <cfRule type="iconSet" priority="78">
      <iconSet>
        <cfvo type="percent" val="0"/>
        <cfvo type="percent" val="33"/>
        <cfvo type="percent" val="100"/>
      </iconSet>
    </cfRule>
    <cfRule type="dataBar" priority="79">
      <dataBar>
        <cfvo type="num" val="0"/>
        <cfvo type="num" val="1"/>
        <color rgb="FF638EC6"/>
      </dataBar>
      <extLst>
        <ext xmlns:x14="http://schemas.microsoft.com/office/spreadsheetml/2009/9/main" uri="{B025F937-C7B1-47D3-B67F-A62EFF666E3E}">
          <x14:id>{4D931F76-2BCB-451B-9C95-E0B978FD434D}</x14:id>
        </ext>
      </extLst>
    </cfRule>
  </conditionalFormatting>
  <conditionalFormatting sqref="J163">
    <cfRule type="iconSet" priority="77">
      <iconSet>
        <cfvo type="percent" val="0"/>
        <cfvo type="percent" val="33"/>
        <cfvo type="percent" val="67"/>
      </iconSet>
    </cfRule>
  </conditionalFormatting>
  <conditionalFormatting sqref="J163">
    <cfRule type="iconSet" priority="75">
      <iconSet>
        <cfvo type="percent" val="0"/>
        <cfvo type="percent" val="33"/>
        <cfvo type="percent" val="67"/>
      </iconSet>
    </cfRule>
    <cfRule type="colorScale" priority="76">
      <colorScale>
        <cfvo type="num" val="0"/>
        <cfvo type="percentile" val="50"/>
        <cfvo type="num" val="1"/>
        <color rgb="FFFF0000"/>
        <color rgb="FFFFEB84"/>
        <color theme="9" tint="-0.249977111117893"/>
      </colorScale>
    </cfRule>
  </conditionalFormatting>
  <conditionalFormatting sqref="J173">
    <cfRule type="iconSet" priority="73">
      <iconSet>
        <cfvo type="percent" val="0"/>
        <cfvo type="percent" val="33"/>
        <cfvo type="percent" val="100"/>
      </iconSet>
    </cfRule>
    <cfRule type="dataBar" priority="74">
      <dataBar>
        <cfvo type="num" val="0"/>
        <cfvo type="num" val="1"/>
        <color rgb="FF638EC6"/>
      </dataBar>
      <extLst>
        <ext xmlns:x14="http://schemas.microsoft.com/office/spreadsheetml/2009/9/main" uri="{B025F937-C7B1-47D3-B67F-A62EFF666E3E}">
          <x14:id>{CF5B8345-3944-493D-96A6-A49E6D9F9F62}</x14:id>
        </ext>
      </extLst>
    </cfRule>
  </conditionalFormatting>
  <conditionalFormatting sqref="J173">
    <cfRule type="iconSet" priority="72">
      <iconSet>
        <cfvo type="percent" val="0"/>
        <cfvo type="percent" val="33"/>
        <cfvo type="percent" val="67"/>
      </iconSet>
    </cfRule>
  </conditionalFormatting>
  <conditionalFormatting sqref="J173">
    <cfRule type="iconSet" priority="70">
      <iconSet>
        <cfvo type="percent" val="0"/>
        <cfvo type="percent" val="33"/>
        <cfvo type="percent" val="67"/>
      </iconSet>
    </cfRule>
    <cfRule type="colorScale" priority="71">
      <colorScale>
        <cfvo type="num" val="0"/>
        <cfvo type="percentile" val="50"/>
        <cfvo type="num" val="1"/>
        <color rgb="FFFF0000"/>
        <color rgb="FFFFEB84"/>
        <color theme="9" tint="-0.249977111117893"/>
      </colorScale>
    </cfRule>
  </conditionalFormatting>
  <conditionalFormatting sqref="J190">
    <cfRule type="iconSet" priority="68">
      <iconSet>
        <cfvo type="percent" val="0"/>
        <cfvo type="percent" val="33"/>
        <cfvo type="percent" val="100"/>
      </iconSet>
    </cfRule>
    <cfRule type="dataBar" priority="69">
      <dataBar>
        <cfvo type="num" val="0"/>
        <cfvo type="num" val="1"/>
        <color rgb="FF638EC6"/>
      </dataBar>
      <extLst>
        <ext xmlns:x14="http://schemas.microsoft.com/office/spreadsheetml/2009/9/main" uri="{B025F937-C7B1-47D3-B67F-A62EFF666E3E}">
          <x14:id>{F7CCA096-1565-428E-8E32-719D62B243F5}</x14:id>
        </ext>
      </extLst>
    </cfRule>
  </conditionalFormatting>
  <conditionalFormatting sqref="J190">
    <cfRule type="iconSet" priority="67">
      <iconSet>
        <cfvo type="percent" val="0"/>
        <cfvo type="percent" val="33"/>
        <cfvo type="percent" val="67"/>
      </iconSet>
    </cfRule>
  </conditionalFormatting>
  <conditionalFormatting sqref="J190">
    <cfRule type="iconSet" priority="65">
      <iconSet>
        <cfvo type="percent" val="0"/>
        <cfvo type="percent" val="33"/>
        <cfvo type="percent" val="67"/>
      </iconSet>
    </cfRule>
    <cfRule type="colorScale" priority="66">
      <colorScale>
        <cfvo type="num" val="0"/>
        <cfvo type="percentile" val="50"/>
        <cfvo type="num" val="1"/>
        <color rgb="FFFF0000"/>
        <color rgb="FFFFEB84"/>
        <color theme="9" tint="-0.249977111117893"/>
      </colorScale>
    </cfRule>
  </conditionalFormatting>
  <conditionalFormatting sqref="J196">
    <cfRule type="iconSet" priority="63">
      <iconSet>
        <cfvo type="percent" val="0"/>
        <cfvo type="percent" val="33"/>
        <cfvo type="percent" val="100"/>
      </iconSet>
    </cfRule>
    <cfRule type="dataBar" priority="64">
      <dataBar>
        <cfvo type="num" val="0"/>
        <cfvo type="num" val="1"/>
        <color rgb="FF638EC6"/>
      </dataBar>
      <extLst>
        <ext xmlns:x14="http://schemas.microsoft.com/office/spreadsheetml/2009/9/main" uri="{B025F937-C7B1-47D3-B67F-A62EFF666E3E}">
          <x14:id>{6CF534B0-E0B6-48D9-AB7D-0380E078939E}</x14:id>
        </ext>
      </extLst>
    </cfRule>
  </conditionalFormatting>
  <conditionalFormatting sqref="J196">
    <cfRule type="iconSet" priority="62">
      <iconSet>
        <cfvo type="percent" val="0"/>
        <cfvo type="percent" val="33"/>
        <cfvo type="percent" val="67"/>
      </iconSet>
    </cfRule>
  </conditionalFormatting>
  <conditionalFormatting sqref="J196">
    <cfRule type="iconSet" priority="60">
      <iconSet>
        <cfvo type="percent" val="0"/>
        <cfvo type="percent" val="33"/>
        <cfvo type="percent" val="67"/>
      </iconSet>
    </cfRule>
    <cfRule type="colorScale" priority="61">
      <colorScale>
        <cfvo type="num" val="0"/>
        <cfvo type="percentile" val="50"/>
        <cfvo type="num" val="1"/>
        <color rgb="FFFF0000"/>
        <color rgb="FFFFEB84"/>
        <color theme="9" tint="-0.249977111117893"/>
      </colorScale>
    </cfRule>
  </conditionalFormatting>
  <conditionalFormatting sqref="J209">
    <cfRule type="iconSet" priority="58">
      <iconSet>
        <cfvo type="percent" val="0"/>
        <cfvo type="percent" val="33"/>
        <cfvo type="percent" val="100"/>
      </iconSet>
    </cfRule>
    <cfRule type="dataBar" priority="59">
      <dataBar>
        <cfvo type="num" val="0"/>
        <cfvo type="num" val="1"/>
        <color rgb="FF638EC6"/>
      </dataBar>
      <extLst>
        <ext xmlns:x14="http://schemas.microsoft.com/office/spreadsheetml/2009/9/main" uri="{B025F937-C7B1-47D3-B67F-A62EFF666E3E}">
          <x14:id>{31FCF1A6-A48D-4E5F-961B-E6F4BA63368D}</x14:id>
        </ext>
      </extLst>
    </cfRule>
  </conditionalFormatting>
  <conditionalFormatting sqref="J209">
    <cfRule type="iconSet" priority="57">
      <iconSet>
        <cfvo type="percent" val="0"/>
        <cfvo type="percent" val="33"/>
        <cfvo type="percent" val="67"/>
      </iconSet>
    </cfRule>
  </conditionalFormatting>
  <conditionalFormatting sqref="J209">
    <cfRule type="iconSet" priority="55">
      <iconSet>
        <cfvo type="percent" val="0"/>
        <cfvo type="percent" val="33"/>
        <cfvo type="percent" val="67"/>
      </iconSet>
    </cfRule>
    <cfRule type="colorScale" priority="56">
      <colorScale>
        <cfvo type="num" val="0"/>
        <cfvo type="percentile" val="50"/>
        <cfvo type="num" val="1"/>
        <color rgb="FFFF0000"/>
        <color rgb="FFFFEB84"/>
        <color theme="9" tint="-0.249977111117893"/>
      </colorScale>
    </cfRule>
  </conditionalFormatting>
  <conditionalFormatting sqref="J212">
    <cfRule type="iconSet" priority="53">
      <iconSet>
        <cfvo type="percent" val="0"/>
        <cfvo type="percent" val="33"/>
        <cfvo type="percent" val="100"/>
      </iconSet>
    </cfRule>
    <cfRule type="dataBar" priority="54">
      <dataBar>
        <cfvo type="num" val="0"/>
        <cfvo type="num" val="1"/>
        <color rgb="FF638EC6"/>
      </dataBar>
      <extLst>
        <ext xmlns:x14="http://schemas.microsoft.com/office/spreadsheetml/2009/9/main" uri="{B025F937-C7B1-47D3-B67F-A62EFF666E3E}">
          <x14:id>{D00C7545-BC7E-42DF-8904-66BED0582E4C}</x14:id>
        </ext>
      </extLst>
    </cfRule>
  </conditionalFormatting>
  <conditionalFormatting sqref="J212">
    <cfRule type="iconSet" priority="52">
      <iconSet>
        <cfvo type="percent" val="0"/>
        <cfvo type="percent" val="33"/>
        <cfvo type="percent" val="67"/>
      </iconSet>
    </cfRule>
  </conditionalFormatting>
  <conditionalFormatting sqref="J212">
    <cfRule type="iconSet" priority="50">
      <iconSet>
        <cfvo type="percent" val="0"/>
        <cfvo type="percent" val="33"/>
        <cfvo type="percent" val="67"/>
      </iconSet>
    </cfRule>
    <cfRule type="colorScale" priority="51">
      <colorScale>
        <cfvo type="num" val="0"/>
        <cfvo type="percentile" val="50"/>
        <cfvo type="num" val="1"/>
        <color rgb="FFFF0000"/>
        <color rgb="FFFFEB84"/>
        <color theme="9" tint="-0.249977111117893"/>
      </colorScale>
    </cfRule>
  </conditionalFormatting>
  <conditionalFormatting sqref="J215">
    <cfRule type="iconSet" priority="48">
      <iconSet>
        <cfvo type="percent" val="0"/>
        <cfvo type="percent" val="33"/>
        <cfvo type="percent" val="100"/>
      </iconSet>
    </cfRule>
    <cfRule type="dataBar" priority="49">
      <dataBar>
        <cfvo type="num" val="0"/>
        <cfvo type="num" val="1"/>
        <color rgb="FF638EC6"/>
      </dataBar>
      <extLst>
        <ext xmlns:x14="http://schemas.microsoft.com/office/spreadsheetml/2009/9/main" uri="{B025F937-C7B1-47D3-B67F-A62EFF666E3E}">
          <x14:id>{443F1FB5-833E-46D7-B926-B75B436AFEA9}</x14:id>
        </ext>
      </extLst>
    </cfRule>
  </conditionalFormatting>
  <conditionalFormatting sqref="J215">
    <cfRule type="iconSet" priority="47">
      <iconSet>
        <cfvo type="percent" val="0"/>
        <cfvo type="percent" val="33"/>
        <cfvo type="percent" val="67"/>
      </iconSet>
    </cfRule>
  </conditionalFormatting>
  <conditionalFormatting sqref="J215">
    <cfRule type="iconSet" priority="45">
      <iconSet>
        <cfvo type="percent" val="0"/>
        <cfvo type="percent" val="33"/>
        <cfvo type="percent" val="67"/>
      </iconSet>
    </cfRule>
    <cfRule type="colorScale" priority="46">
      <colorScale>
        <cfvo type="num" val="0"/>
        <cfvo type="percentile" val="50"/>
        <cfvo type="num" val="1"/>
        <color rgb="FFFF0000"/>
        <color rgb="FFFFEB84"/>
        <color theme="9" tint="-0.249977111117893"/>
      </colorScale>
    </cfRule>
  </conditionalFormatting>
  <conditionalFormatting sqref="J218">
    <cfRule type="iconSet" priority="43">
      <iconSet>
        <cfvo type="percent" val="0"/>
        <cfvo type="percent" val="33"/>
        <cfvo type="percent" val="100"/>
      </iconSet>
    </cfRule>
    <cfRule type="dataBar" priority="44">
      <dataBar>
        <cfvo type="num" val="0"/>
        <cfvo type="num" val="1"/>
        <color rgb="FF638EC6"/>
      </dataBar>
      <extLst>
        <ext xmlns:x14="http://schemas.microsoft.com/office/spreadsheetml/2009/9/main" uri="{B025F937-C7B1-47D3-B67F-A62EFF666E3E}">
          <x14:id>{58AA7F32-B999-4B9F-B03B-0F41BEF48F7B}</x14:id>
        </ext>
      </extLst>
    </cfRule>
  </conditionalFormatting>
  <conditionalFormatting sqref="J218">
    <cfRule type="iconSet" priority="42">
      <iconSet>
        <cfvo type="percent" val="0"/>
        <cfvo type="percent" val="33"/>
        <cfvo type="percent" val="67"/>
      </iconSet>
    </cfRule>
  </conditionalFormatting>
  <conditionalFormatting sqref="J218">
    <cfRule type="iconSet" priority="40">
      <iconSet>
        <cfvo type="percent" val="0"/>
        <cfvo type="percent" val="33"/>
        <cfvo type="percent" val="67"/>
      </iconSet>
    </cfRule>
    <cfRule type="colorScale" priority="41">
      <colorScale>
        <cfvo type="num" val="0"/>
        <cfvo type="percentile" val="50"/>
        <cfvo type="num" val="1"/>
        <color rgb="FFFF0000"/>
        <color rgb="FFFFEB84"/>
        <color theme="9" tint="-0.249977111117893"/>
      </colorScale>
    </cfRule>
  </conditionalFormatting>
  <conditionalFormatting sqref="J221">
    <cfRule type="iconSet" priority="38">
      <iconSet>
        <cfvo type="percent" val="0"/>
        <cfvo type="percent" val="33"/>
        <cfvo type="percent" val="100"/>
      </iconSet>
    </cfRule>
    <cfRule type="dataBar" priority="39">
      <dataBar>
        <cfvo type="num" val="0"/>
        <cfvo type="num" val="1"/>
        <color rgb="FF638EC6"/>
      </dataBar>
      <extLst>
        <ext xmlns:x14="http://schemas.microsoft.com/office/spreadsheetml/2009/9/main" uri="{B025F937-C7B1-47D3-B67F-A62EFF666E3E}">
          <x14:id>{B60C5DBF-FAD7-4F8B-930A-867794D5E027}</x14:id>
        </ext>
      </extLst>
    </cfRule>
  </conditionalFormatting>
  <conditionalFormatting sqref="J221">
    <cfRule type="iconSet" priority="37">
      <iconSet>
        <cfvo type="percent" val="0"/>
        <cfvo type="percent" val="33"/>
        <cfvo type="percent" val="67"/>
      </iconSet>
    </cfRule>
  </conditionalFormatting>
  <conditionalFormatting sqref="J221">
    <cfRule type="iconSet" priority="35">
      <iconSet>
        <cfvo type="percent" val="0"/>
        <cfvo type="percent" val="33"/>
        <cfvo type="percent" val="67"/>
      </iconSet>
    </cfRule>
    <cfRule type="colorScale" priority="36">
      <colorScale>
        <cfvo type="num" val="0"/>
        <cfvo type="percentile" val="50"/>
        <cfvo type="num" val="1"/>
        <color rgb="FFFF0000"/>
        <color rgb="FFFFEB84"/>
        <color theme="9" tint="-0.249977111117893"/>
      </colorScale>
    </cfRule>
  </conditionalFormatting>
  <conditionalFormatting sqref="J229">
    <cfRule type="iconSet" priority="33">
      <iconSet>
        <cfvo type="percent" val="0"/>
        <cfvo type="percent" val="33"/>
        <cfvo type="percent" val="100"/>
      </iconSet>
    </cfRule>
    <cfRule type="dataBar" priority="34">
      <dataBar>
        <cfvo type="num" val="0"/>
        <cfvo type="num" val="1"/>
        <color rgb="FF638EC6"/>
      </dataBar>
      <extLst>
        <ext xmlns:x14="http://schemas.microsoft.com/office/spreadsheetml/2009/9/main" uri="{B025F937-C7B1-47D3-B67F-A62EFF666E3E}">
          <x14:id>{3CE7F819-6706-4220-AB7C-ED25DF959EA7}</x14:id>
        </ext>
      </extLst>
    </cfRule>
  </conditionalFormatting>
  <conditionalFormatting sqref="J229">
    <cfRule type="iconSet" priority="32">
      <iconSet>
        <cfvo type="percent" val="0"/>
        <cfvo type="percent" val="33"/>
        <cfvo type="percent" val="67"/>
      </iconSet>
    </cfRule>
  </conditionalFormatting>
  <conditionalFormatting sqref="J229">
    <cfRule type="iconSet" priority="30">
      <iconSet>
        <cfvo type="percent" val="0"/>
        <cfvo type="percent" val="33"/>
        <cfvo type="percent" val="67"/>
      </iconSet>
    </cfRule>
    <cfRule type="colorScale" priority="31">
      <colorScale>
        <cfvo type="num" val="0"/>
        <cfvo type="percentile" val="50"/>
        <cfvo type="num" val="1"/>
        <color rgb="FFFF0000"/>
        <color rgb="FFFFEB84"/>
        <color theme="9" tint="-0.249977111117893"/>
      </colorScale>
    </cfRule>
  </conditionalFormatting>
  <conditionalFormatting sqref="J243">
    <cfRule type="iconSet" priority="28">
      <iconSet>
        <cfvo type="percent" val="0"/>
        <cfvo type="percent" val="33"/>
        <cfvo type="percent" val="100"/>
      </iconSet>
    </cfRule>
    <cfRule type="dataBar" priority="29">
      <dataBar>
        <cfvo type="num" val="0"/>
        <cfvo type="num" val="1"/>
        <color rgb="FF638EC6"/>
      </dataBar>
      <extLst>
        <ext xmlns:x14="http://schemas.microsoft.com/office/spreadsheetml/2009/9/main" uri="{B025F937-C7B1-47D3-B67F-A62EFF666E3E}">
          <x14:id>{CD5C7DFE-13E3-4065-B60D-97B0CBDE5D4F}</x14:id>
        </ext>
      </extLst>
    </cfRule>
  </conditionalFormatting>
  <conditionalFormatting sqref="J243">
    <cfRule type="iconSet" priority="27">
      <iconSet>
        <cfvo type="percent" val="0"/>
        <cfvo type="percent" val="33"/>
        <cfvo type="percent" val="67"/>
      </iconSet>
    </cfRule>
  </conditionalFormatting>
  <conditionalFormatting sqref="J243">
    <cfRule type="iconSet" priority="25">
      <iconSet>
        <cfvo type="percent" val="0"/>
        <cfvo type="percent" val="33"/>
        <cfvo type="percent" val="67"/>
      </iconSet>
    </cfRule>
    <cfRule type="colorScale" priority="26">
      <colorScale>
        <cfvo type="num" val="0"/>
        <cfvo type="percentile" val="50"/>
        <cfvo type="num" val="1"/>
        <color rgb="FFFF0000"/>
        <color rgb="FFFFEB84"/>
        <color theme="9" tint="-0.249977111117893"/>
      </colorScale>
    </cfRule>
  </conditionalFormatting>
  <conditionalFormatting sqref="J256 J367 J355 J352 J349 J346 J342 J338 J329 J319 J312 J302 J287 J283 J275 J270 J264">
    <cfRule type="iconSet" priority="23">
      <iconSet>
        <cfvo type="percent" val="0"/>
        <cfvo type="percent" val="33"/>
        <cfvo type="percent" val="100"/>
      </iconSet>
    </cfRule>
    <cfRule type="dataBar" priority="24">
      <dataBar>
        <cfvo type="num" val="0"/>
        <cfvo type="num" val="1"/>
        <color rgb="FF638EC6"/>
      </dataBar>
      <extLst>
        <ext xmlns:x14="http://schemas.microsoft.com/office/spreadsheetml/2009/9/main" uri="{B025F937-C7B1-47D3-B67F-A62EFF666E3E}">
          <x14:id>{64B8230E-6541-4C1F-8CA7-AE8CC4F2C0AD}</x14:id>
        </ext>
      </extLst>
    </cfRule>
  </conditionalFormatting>
  <conditionalFormatting sqref="J367 J355 J352 J349 J346 J342 J338 J329 J319 J312 J302 J287 J283 J275 J270 J264 J256">
    <cfRule type="iconSet" priority="22">
      <iconSet>
        <cfvo type="percent" val="0"/>
        <cfvo type="percent" val="33"/>
        <cfvo type="percent" val="67"/>
      </iconSet>
    </cfRule>
  </conditionalFormatting>
  <conditionalFormatting sqref="J367 J256 J355 J352 J349 J346 J342 J338 J329 J319 J312 J302 J287 J283 J275 J270 J264">
    <cfRule type="iconSet" priority="20">
      <iconSet>
        <cfvo type="percent" val="0"/>
        <cfvo type="percent" val="33"/>
        <cfvo type="percent" val="67"/>
      </iconSet>
    </cfRule>
    <cfRule type="colorScale" priority="21">
      <colorScale>
        <cfvo type="num" val="0"/>
        <cfvo type="percentile" val="50"/>
        <cfvo type="num" val="1"/>
        <color rgb="FFFF0000"/>
        <color rgb="FFFFEB84"/>
        <color theme="9" tint="-0.249977111117893"/>
      </colorScale>
    </cfRule>
  </conditionalFormatting>
  <conditionalFormatting sqref="J383 J396 J393 J386">
    <cfRule type="iconSet" priority="18">
      <iconSet>
        <cfvo type="percent" val="0"/>
        <cfvo type="percent" val="33"/>
        <cfvo type="percent" val="100"/>
      </iconSet>
    </cfRule>
    <cfRule type="dataBar" priority="19">
      <dataBar>
        <cfvo type="num" val="0"/>
        <cfvo type="num" val="1"/>
        <color rgb="FF638EC6"/>
      </dataBar>
      <extLst>
        <ext xmlns:x14="http://schemas.microsoft.com/office/spreadsheetml/2009/9/main" uri="{B025F937-C7B1-47D3-B67F-A62EFF666E3E}">
          <x14:id>{E5C2551F-DE36-43C4-8BD0-88D5B0064F7C}</x14:id>
        </ext>
      </extLst>
    </cfRule>
  </conditionalFormatting>
  <conditionalFormatting sqref="J396 J393 J386 J383">
    <cfRule type="iconSet" priority="17">
      <iconSet>
        <cfvo type="percent" val="0"/>
        <cfvo type="percent" val="33"/>
        <cfvo type="percent" val="67"/>
      </iconSet>
    </cfRule>
  </conditionalFormatting>
  <conditionalFormatting sqref="J396 J383 J393 J386">
    <cfRule type="iconSet" priority="15">
      <iconSet>
        <cfvo type="percent" val="0"/>
        <cfvo type="percent" val="33"/>
        <cfvo type="percent" val="67"/>
      </iconSet>
    </cfRule>
    <cfRule type="colorScale" priority="16">
      <colorScale>
        <cfvo type="num" val="0"/>
        <cfvo type="percentile" val="50"/>
        <cfvo type="num" val="1"/>
        <color rgb="FFFF0000"/>
        <color rgb="FFFFEB84"/>
        <color theme="9" tint="-0.249977111117893"/>
      </colorScale>
    </cfRule>
  </conditionalFormatting>
  <conditionalFormatting sqref="J390">
    <cfRule type="iconSet" priority="13">
      <iconSet>
        <cfvo type="percent" val="0"/>
        <cfvo type="percent" val="33"/>
        <cfvo type="percent" val="100"/>
      </iconSet>
    </cfRule>
    <cfRule type="dataBar" priority="14">
      <dataBar>
        <cfvo type="num" val="0"/>
        <cfvo type="num" val="1"/>
        <color rgb="FF638EC6"/>
      </dataBar>
      <extLst>
        <ext xmlns:x14="http://schemas.microsoft.com/office/spreadsheetml/2009/9/main" uri="{B025F937-C7B1-47D3-B67F-A62EFF666E3E}">
          <x14:id>{CCB4BD20-079C-4881-95A9-E224F06A24CC}</x14:id>
        </ext>
      </extLst>
    </cfRule>
  </conditionalFormatting>
  <conditionalFormatting sqref="J390">
    <cfRule type="iconSet" priority="12">
      <iconSet>
        <cfvo type="percent" val="0"/>
        <cfvo type="percent" val="33"/>
        <cfvo type="percent" val="67"/>
      </iconSet>
    </cfRule>
  </conditionalFormatting>
  <conditionalFormatting sqref="J390">
    <cfRule type="iconSet" priority="10">
      <iconSet>
        <cfvo type="percent" val="0"/>
        <cfvo type="percent" val="33"/>
        <cfvo type="percent" val="67"/>
      </iconSet>
    </cfRule>
    <cfRule type="colorScale" priority="11">
      <colorScale>
        <cfvo type="num" val="0"/>
        <cfvo type="percentile" val="50"/>
        <cfvo type="num" val="1"/>
        <color rgb="FFFF0000"/>
        <color rgb="FFFFEB84"/>
        <color theme="9" tint="-0.249977111117893"/>
      </colorScale>
    </cfRule>
  </conditionalFormatting>
  <conditionalFormatting sqref="J1:J1048576">
    <cfRule type="colorScale" priority="7">
      <colorScale>
        <cfvo type="num" val="0"/>
        <cfvo type="percentile" val="50"/>
        <cfvo type="num" val="1"/>
        <color rgb="FFFF0000"/>
        <color rgb="FFFFEB84"/>
        <color rgb="FF63BE7B"/>
      </colorScale>
    </cfRule>
    <cfRule type="iconSet" priority="8">
      <iconSet>
        <cfvo type="percent" val="0"/>
        <cfvo type="percent" val="33"/>
        <cfvo type="percent" val="67"/>
      </iconSet>
    </cfRule>
    <cfRule type="colorScale" priority="9">
      <colorScale>
        <cfvo type="num" val="0"/>
        <cfvo type="percentile" val="50"/>
        <cfvo type="num" val="1"/>
        <color rgb="FFFF0000"/>
        <color rgb="FFFFEB84"/>
        <color theme="9" tint="-0.249977111117893"/>
      </colorScale>
    </cfRule>
  </conditionalFormatting>
  <conditionalFormatting sqref="J202">
    <cfRule type="iconSet" priority="5">
      <iconSet>
        <cfvo type="percent" val="0"/>
        <cfvo type="percent" val="33"/>
        <cfvo type="percent" val="100"/>
      </iconSet>
    </cfRule>
    <cfRule type="dataBar" priority="6">
      <dataBar>
        <cfvo type="num" val="0"/>
        <cfvo type="num" val="1"/>
        <color rgb="FF638EC6"/>
      </dataBar>
      <extLst>
        <ext xmlns:x14="http://schemas.microsoft.com/office/spreadsheetml/2009/9/main" uri="{B025F937-C7B1-47D3-B67F-A62EFF666E3E}">
          <x14:id>{F852FD13-AEA8-4AED-9B3E-8B2F82534522}</x14:id>
        </ext>
      </extLst>
    </cfRule>
  </conditionalFormatting>
  <conditionalFormatting sqref="J202">
    <cfRule type="iconSet" priority="4">
      <iconSet>
        <cfvo type="percent" val="0"/>
        <cfvo type="percent" val="33"/>
        <cfvo type="percent" val="67"/>
      </iconSet>
    </cfRule>
  </conditionalFormatting>
  <conditionalFormatting sqref="J202">
    <cfRule type="iconSet" priority="2">
      <iconSet>
        <cfvo type="percent" val="0"/>
        <cfvo type="percent" val="33"/>
        <cfvo type="percent" val="67"/>
      </iconSet>
    </cfRule>
    <cfRule type="colorScale" priority="3">
      <colorScale>
        <cfvo type="num" val="0"/>
        <cfvo type="percentile" val="50"/>
        <cfvo type="num" val="1"/>
        <color rgb="FFFF0000"/>
        <color rgb="FFFFEB84"/>
        <color theme="9" tint="-0.249977111117893"/>
      </colorScale>
    </cfRule>
  </conditionalFormatting>
  <conditionalFormatting sqref="D401:D418">
    <cfRule type="colorScale" priority="722">
      <colorScale>
        <cfvo type="min"/>
        <cfvo type="percentile" val="50"/>
        <cfvo type="max"/>
        <color rgb="FFFF0000"/>
        <color rgb="FFFFEB84"/>
        <color theme="9"/>
      </colorScale>
    </cfRule>
  </conditionalFormatting>
  <printOptions horizontalCentered="1"/>
  <pageMargins left="0.51181102362204722" right="0.51181102362204722" top="0.55118110236220474" bottom="0.55118110236220474" header="0.11811023622047245" footer="0.11811023622047245"/>
  <pageSetup scale="44" fitToHeight="9" orientation="portrait" horizontalDpi="4294967293" verticalDpi="300" r:id="rId1"/>
  <rowBreaks count="5" manualBreakCount="5">
    <brk id="69" max="9" man="1"/>
    <brk id="136" max="9" man="1"/>
    <brk id="203" max="9" man="1"/>
    <brk id="265" max="9" man="1"/>
    <brk id="387" max="9" man="1"/>
  </rowBreaks>
  <extLst>
    <ext xmlns:x14="http://schemas.microsoft.com/office/spreadsheetml/2009/9/main" uri="{78C0D931-6437-407d-A8EE-F0AAD7539E65}">
      <x14:conditionalFormattings>
        <x14:conditionalFormatting xmlns:xm="http://schemas.microsoft.com/office/excel/2006/main">
          <x14:cfRule type="dataBar" id="{73A470D8-0B13-4D3A-8406-1C466EA7BBBF}">
            <x14:dataBar minLength="0" maxLength="100">
              <x14:cfvo type="num">
                <xm:f>0</xm:f>
              </x14:cfvo>
              <x14:cfvo type="num">
                <xm:f>1</xm:f>
              </x14:cfvo>
              <x14:negativeFillColor rgb="FFFF0000"/>
              <x14:axisColor rgb="FF000000"/>
            </x14:dataBar>
          </x14:cfRule>
          <xm:sqref>J5</xm:sqref>
        </x14:conditionalFormatting>
        <x14:conditionalFormatting xmlns:xm="http://schemas.microsoft.com/office/excel/2006/main">
          <x14:cfRule type="dataBar" id="{A277F209-487D-462F-B085-0D08AB37F51D}">
            <x14:dataBar minLength="0" maxLength="100">
              <x14:cfvo type="num">
                <xm:f>0</xm:f>
              </x14:cfvo>
              <x14:cfvo type="num">
                <xm:f>1</xm:f>
              </x14:cfvo>
              <x14:negativeFillColor rgb="FFFF0000"/>
              <x14:axisColor rgb="FF000000"/>
            </x14:dataBar>
          </x14:cfRule>
          <xm:sqref>J12</xm:sqref>
        </x14:conditionalFormatting>
        <x14:conditionalFormatting xmlns:xm="http://schemas.microsoft.com/office/excel/2006/main">
          <x14:cfRule type="dataBar" id="{E4D98B13-86A5-4907-B5BC-4E4090565FD5}">
            <x14:dataBar minLength="0" maxLength="100">
              <x14:cfvo type="num">
                <xm:f>0</xm:f>
              </x14:cfvo>
              <x14:cfvo type="num">
                <xm:f>1</xm:f>
              </x14:cfvo>
              <x14:negativeFillColor rgb="FFFF0000"/>
              <x14:axisColor rgb="FF000000"/>
            </x14:dataBar>
          </x14:cfRule>
          <xm:sqref>J20</xm:sqref>
        </x14:conditionalFormatting>
        <x14:conditionalFormatting xmlns:xm="http://schemas.microsoft.com/office/excel/2006/main">
          <x14:cfRule type="dataBar" id="{A73382C0-569A-41B8-9416-794964C50729}">
            <x14:dataBar minLength="0" maxLength="100">
              <x14:cfvo type="num">
                <xm:f>0</xm:f>
              </x14:cfvo>
              <x14:cfvo type="num">
                <xm:f>1</xm:f>
              </x14:cfvo>
              <x14:negativeFillColor rgb="FFFF0000"/>
              <x14:axisColor rgb="FF000000"/>
            </x14:dataBar>
          </x14:cfRule>
          <xm:sqref>J28</xm:sqref>
        </x14:conditionalFormatting>
        <x14:conditionalFormatting xmlns:xm="http://schemas.microsoft.com/office/excel/2006/main">
          <x14:cfRule type="dataBar" id="{CD75FD13-E31E-4CA7-BA61-5699B2F4C098}">
            <x14:dataBar minLength="0" maxLength="100">
              <x14:cfvo type="num">
                <xm:f>0</xm:f>
              </x14:cfvo>
              <x14:cfvo type="num">
                <xm:f>1</xm:f>
              </x14:cfvo>
              <x14:negativeFillColor rgb="FFFF0000"/>
              <x14:axisColor rgb="FF000000"/>
            </x14:dataBar>
          </x14:cfRule>
          <xm:sqref>J70</xm:sqref>
        </x14:conditionalFormatting>
        <x14:conditionalFormatting xmlns:xm="http://schemas.microsoft.com/office/excel/2006/main">
          <x14:cfRule type="dataBar" id="{68A0BA3E-BC91-4F2F-B52B-E247B3A9E73B}">
            <x14:dataBar minLength="0" maxLength="100">
              <x14:cfvo type="num">
                <xm:f>0</xm:f>
              </x14:cfvo>
              <x14:cfvo type="num">
                <xm:f>1</xm:f>
              </x14:cfvo>
              <x14:negativeFillColor rgb="FFFF0000"/>
              <x14:axisColor rgb="FF000000"/>
            </x14:dataBar>
          </x14:cfRule>
          <xm:sqref>J91</xm:sqref>
        </x14:conditionalFormatting>
        <x14:conditionalFormatting xmlns:xm="http://schemas.microsoft.com/office/excel/2006/main">
          <x14:cfRule type="dataBar" id="{C80D5A4D-DBB8-4AD7-964A-321919315997}">
            <x14:dataBar minLength="0" maxLength="100">
              <x14:cfvo type="num">
                <xm:f>0</xm:f>
              </x14:cfvo>
              <x14:cfvo type="num">
                <xm:f>1</xm:f>
              </x14:cfvo>
              <x14:negativeFillColor rgb="FFFF0000"/>
              <x14:axisColor rgb="FF000000"/>
            </x14:dataBar>
          </x14:cfRule>
          <xm:sqref>J103</xm:sqref>
        </x14:conditionalFormatting>
        <x14:conditionalFormatting xmlns:xm="http://schemas.microsoft.com/office/excel/2006/main">
          <x14:cfRule type="dataBar" id="{6FC3944A-8221-40B4-BE54-2AEB0EF27329}">
            <x14:dataBar minLength="0" maxLength="100">
              <x14:cfvo type="num">
                <xm:f>0</xm:f>
              </x14:cfvo>
              <x14:cfvo type="num">
                <xm:f>1</xm:f>
              </x14:cfvo>
              <x14:negativeFillColor rgb="FFFF0000"/>
              <x14:axisColor rgb="FF000000"/>
            </x14:dataBar>
          </x14:cfRule>
          <xm:sqref>J124</xm:sqref>
        </x14:conditionalFormatting>
        <x14:conditionalFormatting xmlns:xm="http://schemas.microsoft.com/office/excel/2006/main">
          <x14:cfRule type="dataBar" id="{FC1BF66E-DF8F-4218-8169-8CED116CCD16}">
            <x14:dataBar minLength="0" maxLength="100">
              <x14:cfvo type="num">
                <xm:f>0</xm:f>
              </x14:cfvo>
              <x14:cfvo type="num">
                <xm:f>1</xm:f>
              </x14:cfvo>
              <x14:negativeFillColor rgb="FFFF0000"/>
              <x14:axisColor rgb="FF000000"/>
            </x14:dataBar>
          </x14:cfRule>
          <xm:sqref>J145</xm:sqref>
        </x14:conditionalFormatting>
        <x14:conditionalFormatting xmlns:xm="http://schemas.microsoft.com/office/excel/2006/main">
          <x14:cfRule type="dataBar" id="{25AADECD-7C5B-4875-B14C-20D353CBC65A}">
            <x14:dataBar minLength="0" maxLength="100">
              <x14:cfvo type="num">
                <xm:f>0</xm:f>
              </x14:cfvo>
              <x14:cfvo type="num">
                <xm:f>1</xm:f>
              </x14:cfvo>
              <x14:negativeFillColor rgb="FFFF0000"/>
              <x14:axisColor rgb="FF000000"/>
            </x14:dataBar>
          </x14:cfRule>
          <xm:sqref>J223</xm:sqref>
        </x14:conditionalFormatting>
        <x14:conditionalFormatting xmlns:xm="http://schemas.microsoft.com/office/excel/2006/main">
          <x14:cfRule type="dataBar" id="{627B7692-694F-420C-A621-B6DCF0046269}">
            <x14:dataBar minLength="0" maxLength="100">
              <x14:cfvo type="num">
                <xm:f>0</xm:f>
              </x14:cfvo>
              <x14:cfvo type="num">
                <xm:f>1</xm:f>
              </x14:cfvo>
              <x14:negativeFillColor rgb="FFFF0000"/>
              <x14:axisColor rgb="FF000000"/>
            </x14:dataBar>
          </x14:cfRule>
          <xm:sqref>J285</xm:sqref>
        </x14:conditionalFormatting>
        <x14:conditionalFormatting xmlns:xm="http://schemas.microsoft.com/office/excel/2006/main">
          <x14:cfRule type="dataBar" id="{8260CFFB-3BF4-4A49-8630-E5A54C6C05BA}">
            <x14:dataBar minLength="0" maxLength="100">
              <x14:cfvo type="num">
                <xm:f>0</xm:f>
              </x14:cfvo>
              <x14:cfvo type="num">
                <xm:f>1</xm:f>
              </x14:cfvo>
              <x14:negativeFillColor rgb="FFFF0000"/>
              <x14:axisColor rgb="FF000000"/>
            </x14:dataBar>
          </x14:cfRule>
          <xm:sqref>J321</xm:sqref>
        </x14:conditionalFormatting>
        <x14:conditionalFormatting xmlns:xm="http://schemas.microsoft.com/office/excel/2006/main">
          <x14:cfRule type="dataBar" id="{65C181F6-BF46-460A-A598-BD62D52FED86}">
            <x14:dataBar minLength="0" maxLength="100">
              <x14:cfvo type="num">
                <xm:f>0</xm:f>
              </x14:cfvo>
              <x14:cfvo type="num">
                <xm:f>1</xm:f>
              </x14:cfvo>
              <x14:negativeFillColor rgb="FFFF0000"/>
              <x14:axisColor rgb="FF000000"/>
            </x14:dataBar>
          </x14:cfRule>
          <xm:sqref>J340</xm:sqref>
        </x14:conditionalFormatting>
        <x14:conditionalFormatting xmlns:xm="http://schemas.microsoft.com/office/excel/2006/main">
          <x14:cfRule type="dataBar" id="{59A91F90-1B38-4C88-8B32-08B921B34776}">
            <x14:dataBar minLength="0" maxLength="100">
              <x14:cfvo type="num">
                <xm:f>0</xm:f>
              </x14:cfvo>
              <x14:cfvo type="num">
                <xm:f>1</xm:f>
              </x14:cfvo>
              <x14:negativeFillColor rgb="FFFF0000"/>
              <x14:axisColor rgb="FF000000"/>
            </x14:dataBar>
          </x14:cfRule>
          <xm:sqref>J344</xm:sqref>
        </x14:conditionalFormatting>
        <x14:conditionalFormatting xmlns:xm="http://schemas.microsoft.com/office/excel/2006/main">
          <x14:cfRule type="dataBar" id="{CC8A1E6E-D266-4A78-B93C-C817067587FC}">
            <x14:dataBar minLength="0" maxLength="100">
              <x14:cfvo type="num">
                <xm:f>0</xm:f>
              </x14:cfvo>
              <x14:cfvo type="num">
                <xm:f>1</xm:f>
              </x14:cfvo>
              <x14:negativeFillColor rgb="FFFF0000"/>
              <x14:axisColor rgb="FF000000"/>
            </x14:dataBar>
          </x14:cfRule>
          <xm:sqref>J369</xm:sqref>
        </x14:conditionalFormatting>
        <x14:conditionalFormatting xmlns:xm="http://schemas.microsoft.com/office/excel/2006/main">
          <x14:cfRule type="dataBar" id="{9521A073-7FCE-4B2B-80C7-41C891282BCE}">
            <x14:dataBar minLength="0" maxLength="100">
              <x14:cfvo type="num">
                <xm:f>0</xm:f>
              </x14:cfvo>
              <x14:cfvo type="num">
                <xm:f>1</xm:f>
              </x14:cfvo>
              <x14:negativeFillColor rgb="FFFF0000"/>
              <x14:axisColor rgb="FF000000"/>
            </x14:dataBar>
          </x14:cfRule>
          <xm:sqref>J388</xm:sqref>
        </x14:conditionalFormatting>
        <x14:conditionalFormatting xmlns:xm="http://schemas.microsoft.com/office/excel/2006/main">
          <x14:cfRule type="dataBar" id="{A1DBD73E-E3F9-415E-982C-A92022C4613A}">
            <x14:dataBar minLength="0" maxLength="100">
              <x14:cfvo type="num">
                <xm:f>0</xm:f>
              </x14:cfvo>
              <x14:cfvo type="num">
                <xm:f>1</xm:f>
              </x14:cfvo>
              <x14:negativeFillColor rgb="FFFF0000"/>
              <x14:axisColor rgb="FF000000"/>
            </x14:dataBar>
          </x14:cfRule>
          <xm:sqref>J380</xm:sqref>
        </x14:conditionalFormatting>
        <x14:conditionalFormatting xmlns:xm="http://schemas.microsoft.com/office/excel/2006/main">
          <x14:cfRule type="dataBar" id="{DE472BA7-564B-4F00-BCBC-638F1FC65427}">
            <x14:dataBar minLength="0" maxLength="100">
              <x14:cfvo type="num">
                <xm:f>0</xm:f>
              </x14:cfvo>
              <x14:cfvo type="num">
                <xm:f>1</xm:f>
              </x14:cfvo>
              <x14:negativeFillColor rgb="FFFF0000"/>
              <x14:axisColor rgb="FF000000"/>
            </x14:dataBar>
          </x14:cfRule>
          <xm:sqref>J371</xm:sqref>
        </x14:conditionalFormatting>
        <x14:conditionalFormatting xmlns:xm="http://schemas.microsoft.com/office/excel/2006/main">
          <x14:cfRule type="dataBar" id="{A6B37B91-D7B6-47B7-9219-BFB692ACF09D}">
            <x14:dataBar minLength="0" maxLength="100">
              <x14:cfvo type="num">
                <xm:f>0</xm:f>
              </x14:cfvo>
              <x14:cfvo type="num">
                <xm:f>1</xm:f>
              </x14:cfvo>
              <x14:negativeFillColor rgb="FFFF0000"/>
              <x14:axisColor rgb="FF000000"/>
            </x14:dataBar>
          </x14:cfRule>
          <xm:sqref>J7</xm:sqref>
        </x14:conditionalFormatting>
        <x14:conditionalFormatting xmlns:xm="http://schemas.microsoft.com/office/excel/2006/main">
          <x14:cfRule type="dataBar" id="{BFEB3107-108A-41A4-8B69-2892EFCD0294}">
            <x14:dataBar minLength="0" maxLength="100">
              <x14:cfvo type="num">
                <xm:f>0</xm:f>
              </x14:cfvo>
              <x14:cfvo type="num">
                <xm:f>1</xm:f>
              </x14:cfvo>
              <x14:negativeFillColor rgb="FFFF0000"/>
              <x14:axisColor rgb="FF000000"/>
            </x14:dataBar>
          </x14:cfRule>
          <xm:sqref>J10</xm:sqref>
        </x14:conditionalFormatting>
        <x14:conditionalFormatting xmlns:xm="http://schemas.microsoft.com/office/excel/2006/main">
          <x14:cfRule type="dataBar" id="{C801661C-9091-4627-90E0-A3A4AE5CE030}">
            <x14:dataBar minLength="0" maxLength="100">
              <x14:cfvo type="num">
                <xm:f>0</xm:f>
              </x14:cfvo>
              <x14:cfvo type="num">
                <xm:f>1</xm:f>
              </x14:cfvo>
              <x14:negativeFillColor rgb="FFFF0000"/>
              <x14:axisColor rgb="FF000000"/>
            </x14:dataBar>
          </x14:cfRule>
          <xm:sqref>J14</xm:sqref>
        </x14:conditionalFormatting>
        <x14:conditionalFormatting xmlns:xm="http://schemas.microsoft.com/office/excel/2006/main">
          <x14:cfRule type="dataBar" id="{4DB0EF59-5DCA-4F6D-8A6A-1798309805ED}">
            <x14:dataBar minLength="0" maxLength="100">
              <x14:cfvo type="num">
                <xm:f>0</xm:f>
              </x14:cfvo>
              <x14:cfvo type="num">
                <xm:f>1</xm:f>
              </x14:cfvo>
              <x14:negativeFillColor rgb="FFFF0000"/>
              <x14:axisColor rgb="FF000000"/>
            </x14:dataBar>
          </x14:cfRule>
          <xm:sqref>J17</xm:sqref>
        </x14:conditionalFormatting>
        <x14:conditionalFormatting xmlns:xm="http://schemas.microsoft.com/office/excel/2006/main">
          <x14:cfRule type="dataBar" id="{4329E5E0-9051-4906-95C9-F29DE63F1717}">
            <x14:dataBar minLength="0" maxLength="100">
              <x14:cfvo type="num">
                <xm:f>0</xm:f>
              </x14:cfvo>
              <x14:cfvo type="num">
                <xm:f>1</xm:f>
              </x14:cfvo>
              <x14:negativeFillColor rgb="FFFF0000"/>
              <x14:axisColor rgb="FF000000"/>
            </x14:dataBar>
          </x14:cfRule>
          <xm:sqref>J22</xm:sqref>
        </x14:conditionalFormatting>
        <x14:conditionalFormatting xmlns:xm="http://schemas.microsoft.com/office/excel/2006/main">
          <x14:cfRule type="dataBar" id="{4C4FCF4E-59B3-49D0-A697-A1897A09CD8A}">
            <x14:dataBar minLength="0" maxLength="100">
              <x14:cfvo type="num">
                <xm:f>0</xm:f>
              </x14:cfvo>
              <x14:cfvo type="num">
                <xm:f>1</xm:f>
              </x14:cfvo>
              <x14:negativeFillColor rgb="FFFF0000"/>
              <x14:axisColor rgb="FF000000"/>
            </x14:dataBar>
          </x14:cfRule>
          <xm:sqref>J26</xm:sqref>
        </x14:conditionalFormatting>
        <x14:conditionalFormatting xmlns:xm="http://schemas.microsoft.com/office/excel/2006/main">
          <x14:cfRule type="dataBar" id="{FAF3D1C4-96A8-4FFB-A824-8AAB6D994C35}">
            <x14:dataBar minLength="0" maxLength="100">
              <x14:cfvo type="num">
                <xm:f>0</xm:f>
              </x14:cfvo>
              <x14:cfvo type="num">
                <xm:f>1</xm:f>
              </x14:cfvo>
              <x14:negativeFillColor rgb="FFFF0000"/>
              <x14:axisColor rgb="FF000000"/>
            </x14:dataBar>
          </x14:cfRule>
          <xm:sqref>J30</xm:sqref>
        </x14:conditionalFormatting>
        <x14:conditionalFormatting xmlns:xm="http://schemas.microsoft.com/office/excel/2006/main">
          <x14:cfRule type="dataBar" id="{76E60A60-83FA-4765-9ED0-0629FDFFCFE1}">
            <x14:dataBar minLength="0" maxLength="100">
              <x14:cfvo type="num">
                <xm:f>0</xm:f>
              </x14:cfvo>
              <x14:cfvo type="num">
                <xm:f>1</xm:f>
              </x14:cfvo>
              <x14:negativeFillColor rgb="FFFF0000"/>
              <x14:axisColor rgb="FF000000"/>
            </x14:dataBar>
          </x14:cfRule>
          <xm:sqref>J43</xm:sqref>
        </x14:conditionalFormatting>
        <x14:conditionalFormatting xmlns:xm="http://schemas.microsoft.com/office/excel/2006/main">
          <x14:cfRule type="dataBar" id="{191B8D8B-012F-4579-9448-4568AC989647}">
            <x14:dataBar minLength="0" maxLength="100">
              <x14:cfvo type="num">
                <xm:f>0</xm:f>
              </x14:cfvo>
              <x14:cfvo type="num">
                <xm:f>1</xm:f>
              </x14:cfvo>
              <x14:negativeFillColor rgb="FFFF0000"/>
              <x14:axisColor rgb="FF000000"/>
            </x14:dataBar>
          </x14:cfRule>
          <xm:sqref>J46</xm:sqref>
        </x14:conditionalFormatting>
        <x14:conditionalFormatting xmlns:xm="http://schemas.microsoft.com/office/excel/2006/main">
          <x14:cfRule type="dataBar" id="{B5E0789E-63B6-479B-A1F6-FB062A17AC04}">
            <x14:dataBar minLength="0" maxLength="100">
              <x14:cfvo type="num">
                <xm:f>0</xm:f>
              </x14:cfvo>
              <x14:cfvo type="num">
                <xm:f>1</xm:f>
              </x14:cfvo>
              <x14:negativeFillColor rgb="FFFF0000"/>
              <x14:axisColor rgb="FF000000"/>
            </x14:dataBar>
          </x14:cfRule>
          <xm:sqref>J59</xm:sqref>
        </x14:conditionalFormatting>
        <x14:conditionalFormatting xmlns:xm="http://schemas.microsoft.com/office/excel/2006/main">
          <x14:cfRule type="dataBar" id="{8F1DB9EA-42C8-42C7-90E9-8E153664CF2A}">
            <x14:dataBar minLength="0" maxLength="100">
              <x14:cfvo type="num">
                <xm:f>0</xm:f>
              </x14:cfvo>
              <x14:cfvo type="num">
                <xm:f>1</xm:f>
              </x14:cfvo>
              <x14:negativeFillColor rgb="FFFF0000"/>
              <x14:axisColor rgb="FF000000"/>
            </x14:dataBar>
          </x14:cfRule>
          <xm:sqref>J62</xm:sqref>
        </x14:conditionalFormatting>
        <x14:conditionalFormatting xmlns:xm="http://schemas.microsoft.com/office/excel/2006/main">
          <x14:cfRule type="dataBar" id="{B014932C-0EA2-4277-92AF-FB26D454C329}">
            <x14:dataBar minLength="0" maxLength="100">
              <x14:cfvo type="num">
                <xm:f>0</xm:f>
              </x14:cfvo>
              <x14:cfvo type="num">
                <xm:f>1</xm:f>
              </x14:cfvo>
              <x14:negativeFillColor rgb="FFFF0000"/>
              <x14:axisColor rgb="FF000000"/>
            </x14:dataBar>
          </x14:cfRule>
          <xm:sqref>J65</xm:sqref>
        </x14:conditionalFormatting>
        <x14:conditionalFormatting xmlns:xm="http://schemas.microsoft.com/office/excel/2006/main">
          <x14:cfRule type="dataBar" id="{2FB785BD-8689-43B5-B846-5FBDB54A1D56}">
            <x14:dataBar minLength="0" maxLength="100">
              <x14:cfvo type="num">
                <xm:f>0</xm:f>
              </x14:cfvo>
              <x14:cfvo type="num">
                <xm:f>1</xm:f>
              </x14:cfvo>
              <x14:negativeFillColor rgb="FFFF0000"/>
              <x14:axisColor rgb="FF000000"/>
            </x14:dataBar>
          </x14:cfRule>
          <xm:sqref>J68</xm:sqref>
        </x14:conditionalFormatting>
        <x14:conditionalFormatting xmlns:xm="http://schemas.microsoft.com/office/excel/2006/main">
          <x14:cfRule type="dataBar" id="{90421DBD-8245-4B71-A149-0E72186CCB7B}">
            <x14:dataBar minLength="0" maxLength="100">
              <x14:cfvo type="num">
                <xm:f>0</xm:f>
              </x14:cfvo>
              <x14:cfvo type="num">
                <xm:f>1</xm:f>
              </x14:cfvo>
              <x14:negativeFillColor rgb="FFFF0000"/>
              <x14:axisColor rgb="FF000000"/>
            </x14:dataBar>
          </x14:cfRule>
          <xm:sqref>J72</xm:sqref>
        </x14:conditionalFormatting>
        <x14:conditionalFormatting xmlns:xm="http://schemas.microsoft.com/office/excel/2006/main">
          <x14:cfRule type="dataBar" id="{82EA598D-2969-4FAE-84B5-6C72557E20FA}">
            <x14:dataBar minLength="0" maxLength="100">
              <x14:cfvo type="num">
                <xm:f>0</xm:f>
              </x14:cfvo>
              <x14:cfvo type="num">
                <xm:f>1</xm:f>
              </x14:cfvo>
              <x14:negativeFillColor rgb="FFFF0000"/>
              <x14:axisColor rgb="FF000000"/>
            </x14:dataBar>
          </x14:cfRule>
          <xm:sqref>J84</xm:sqref>
        </x14:conditionalFormatting>
        <x14:conditionalFormatting xmlns:xm="http://schemas.microsoft.com/office/excel/2006/main">
          <x14:cfRule type="dataBar" id="{4EAAB0F9-C13E-40E3-89E2-28EF5162A321}">
            <x14:dataBar minLength="0" maxLength="100">
              <x14:cfvo type="num">
                <xm:f>0</xm:f>
              </x14:cfvo>
              <x14:cfvo type="num">
                <xm:f>1</xm:f>
              </x14:cfvo>
              <x14:negativeFillColor rgb="FFFF0000"/>
              <x14:axisColor rgb="FF000000"/>
            </x14:dataBar>
          </x14:cfRule>
          <xm:sqref>J89</xm:sqref>
        </x14:conditionalFormatting>
        <x14:conditionalFormatting xmlns:xm="http://schemas.microsoft.com/office/excel/2006/main">
          <x14:cfRule type="dataBar" id="{BB5FC7F1-7103-425A-8DC5-750CF998450E}">
            <x14:dataBar minLength="0" maxLength="100">
              <x14:cfvo type="num">
                <xm:f>0</xm:f>
              </x14:cfvo>
              <x14:cfvo type="num">
                <xm:f>1</xm:f>
              </x14:cfvo>
              <x14:negativeFillColor rgb="FFFF0000"/>
              <x14:axisColor rgb="FF000000"/>
            </x14:dataBar>
          </x14:cfRule>
          <xm:sqref>J93</xm:sqref>
        </x14:conditionalFormatting>
        <x14:conditionalFormatting xmlns:xm="http://schemas.microsoft.com/office/excel/2006/main">
          <x14:cfRule type="dataBar" id="{5ECAC653-6FF6-42C2-AA97-2690C0A9EFA4}">
            <x14:dataBar minLength="0" maxLength="100">
              <x14:cfvo type="num">
                <xm:f>0</xm:f>
              </x14:cfvo>
              <x14:cfvo type="num">
                <xm:f>1</xm:f>
              </x14:cfvo>
              <x14:negativeFillColor rgb="FFFF0000"/>
              <x14:axisColor rgb="FF000000"/>
            </x14:dataBar>
          </x14:cfRule>
          <xm:sqref>J101</xm:sqref>
        </x14:conditionalFormatting>
        <x14:conditionalFormatting xmlns:xm="http://schemas.microsoft.com/office/excel/2006/main">
          <x14:cfRule type="dataBar" id="{EDF752B3-6DD1-4F3F-8349-AB85902D225E}">
            <x14:dataBar minLength="0" maxLength="100">
              <x14:cfvo type="num">
                <xm:f>0</xm:f>
              </x14:cfvo>
              <x14:cfvo type="num">
                <xm:f>1</xm:f>
              </x14:cfvo>
              <x14:negativeFillColor rgb="FFFF0000"/>
              <x14:axisColor rgb="FF000000"/>
            </x14:dataBar>
          </x14:cfRule>
          <xm:sqref>J105</xm:sqref>
        </x14:conditionalFormatting>
        <x14:conditionalFormatting xmlns:xm="http://schemas.microsoft.com/office/excel/2006/main">
          <x14:cfRule type="dataBar" id="{8F291AEA-45FB-4870-A193-19749FE6E27C}">
            <x14:dataBar minLength="0" maxLength="100">
              <x14:cfvo type="num">
                <xm:f>0</xm:f>
              </x14:cfvo>
              <x14:cfvo type="num">
                <xm:f>1</xm:f>
              </x14:cfvo>
              <x14:negativeFillColor rgb="FFFF0000"/>
              <x14:axisColor rgb="FF000000"/>
            </x14:dataBar>
          </x14:cfRule>
          <xm:sqref>J116</xm:sqref>
        </x14:conditionalFormatting>
        <x14:conditionalFormatting xmlns:xm="http://schemas.microsoft.com/office/excel/2006/main">
          <x14:cfRule type="dataBar" id="{467467C9-48A4-4C96-89C1-01257523CAC5}">
            <x14:dataBar minLength="0" maxLength="100">
              <x14:cfvo type="num">
                <xm:f>0</xm:f>
              </x14:cfvo>
              <x14:cfvo type="num">
                <xm:f>1</xm:f>
              </x14:cfvo>
              <x14:negativeFillColor rgb="FFFF0000"/>
              <x14:axisColor rgb="FF000000"/>
            </x14:dataBar>
          </x14:cfRule>
          <xm:sqref>J119</xm:sqref>
        </x14:conditionalFormatting>
        <x14:conditionalFormatting xmlns:xm="http://schemas.microsoft.com/office/excel/2006/main">
          <x14:cfRule type="dataBar" id="{4B3C9669-A91F-4508-8FA9-C0475F04330F}">
            <x14:dataBar minLength="0" maxLength="100">
              <x14:cfvo type="num">
                <xm:f>0</xm:f>
              </x14:cfvo>
              <x14:cfvo type="num">
                <xm:f>1</xm:f>
              </x14:cfvo>
              <x14:negativeFillColor rgb="FFFF0000"/>
              <x14:axisColor rgb="FF000000"/>
            </x14:dataBar>
          </x14:cfRule>
          <xm:sqref>J122</xm:sqref>
        </x14:conditionalFormatting>
        <x14:conditionalFormatting xmlns:xm="http://schemas.microsoft.com/office/excel/2006/main">
          <x14:cfRule type="dataBar" id="{DEE1B5FC-4E9C-44D2-9CA4-60C078C9732B}">
            <x14:dataBar minLength="0" maxLength="100">
              <x14:cfvo type="num">
                <xm:f>0</xm:f>
              </x14:cfvo>
              <x14:cfvo type="num">
                <xm:f>1</xm:f>
              </x14:cfvo>
              <x14:negativeFillColor rgb="FFFF0000"/>
              <x14:axisColor rgb="FF000000"/>
            </x14:dataBar>
          </x14:cfRule>
          <xm:sqref>J126</xm:sqref>
        </x14:conditionalFormatting>
        <x14:conditionalFormatting xmlns:xm="http://schemas.microsoft.com/office/excel/2006/main">
          <x14:cfRule type="dataBar" id="{5481B569-D138-443A-B912-3DAA6BCF0689}">
            <x14:dataBar minLength="0" maxLength="100">
              <x14:cfvo type="num">
                <xm:f>0</xm:f>
              </x14:cfvo>
              <x14:cfvo type="num">
                <xm:f>1</xm:f>
              </x14:cfvo>
              <x14:negativeFillColor rgb="FFFF0000"/>
              <x14:axisColor rgb="FF000000"/>
            </x14:dataBar>
          </x14:cfRule>
          <xm:sqref>J136</xm:sqref>
        </x14:conditionalFormatting>
        <x14:conditionalFormatting xmlns:xm="http://schemas.microsoft.com/office/excel/2006/main">
          <x14:cfRule type="dataBar" id="{DA5A5D55-93C3-4E7F-BDA1-650D1F6F70FA}">
            <x14:dataBar minLength="0" maxLength="100">
              <x14:cfvo type="num">
                <xm:f>0</xm:f>
              </x14:cfvo>
              <x14:cfvo type="num">
                <xm:f>1</xm:f>
              </x14:cfvo>
              <x14:negativeFillColor rgb="FFFF0000"/>
              <x14:axisColor rgb="FF000000"/>
            </x14:dataBar>
          </x14:cfRule>
          <xm:sqref>J142</xm:sqref>
        </x14:conditionalFormatting>
        <x14:conditionalFormatting xmlns:xm="http://schemas.microsoft.com/office/excel/2006/main">
          <x14:cfRule type="dataBar" id="{727BEC46-4DD9-4051-BB16-58ED35291505}">
            <x14:dataBar minLength="0" maxLength="100">
              <x14:cfvo type="num">
                <xm:f>0</xm:f>
              </x14:cfvo>
              <x14:cfvo type="num">
                <xm:f>1</xm:f>
              </x14:cfvo>
              <x14:negativeFillColor rgb="FFFF0000"/>
              <x14:axisColor rgb="FF000000"/>
            </x14:dataBar>
          </x14:cfRule>
          <xm:sqref>J147</xm:sqref>
        </x14:conditionalFormatting>
        <x14:conditionalFormatting xmlns:xm="http://schemas.microsoft.com/office/excel/2006/main">
          <x14:cfRule type="dataBar" id="{755AB273-5ADB-4387-AD0C-DFB031BEB8EA}">
            <x14:dataBar minLength="0" maxLength="100">
              <x14:cfvo type="num">
                <xm:f>0</xm:f>
              </x14:cfvo>
              <x14:cfvo type="num">
                <xm:f>1</xm:f>
              </x14:cfvo>
              <x14:negativeFillColor rgb="FFFF0000"/>
              <x14:axisColor rgb="FF000000"/>
            </x14:dataBar>
          </x14:cfRule>
          <xm:sqref>J151</xm:sqref>
        </x14:conditionalFormatting>
        <x14:conditionalFormatting xmlns:xm="http://schemas.microsoft.com/office/excel/2006/main">
          <x14:cfRule type="dataBar" id="{100824DE-B7CE-4DA5-A8C5-2FE760305D7E}">
            <x14:dataBar minLength="0" maxLength="100">
              <x14:cfvo type="num">
                <xm:f>0</xm:f>
              </x14:cfvo>
              <x14:cfvo type="num">
                <xm:f>1</xm:f>
              </x14:cfvo>
              <x14:negativeFillColor rgb="FFFF0000"/>
              <x14:axisColor rgb="FF000000"/>
            </x14:dataBar>
          </x14:cfRule>
          <xm:sqref>J154</xm:sqref>
        </x14:conditionalFormatting>
        <x14:conditionalFormatting xmlns:xm="http://schemas.microsoft.com/office/excel/2006/main">
          <x14:cfRule type="dataBar" id="{A56A46BD-699B-4C27-813E-71E2B6BC9935}">
            <x14:dataBar minLength="0" maxLength="100">
              <x14:cfvo type="num">
                <xm:f>0</xm:f>
              </x14:cfvo>
              <x14:cfvo type="num">
                <xm:f>1</xm:f>
              </x14:cfvo>
              <x14:negativeFillColor rgb="FFFF0000"/>
              <x14:axisColor rgb="FF000000"/>
            </x14:dataBar>
          </x14:cfRule>
          <xm:sqref>J157</xm:sqref>
        </x14:conditionalFormatting>
        <x14:conditionalFormatting xmlns:xm="http://schemas.microsoft.com/office/excel/2006/main">
          <x14:cfRule type="dataBar" id="{4D931F76-2BCB-451B-9C95-E0B978FD434D}">
            <x14:dataBar minLength="0" maxLength="100">
              <x14:cfvo type="num">
                <xm:f>0</xm:f>
              </x14:cfvo>
              <x14:cfvo type="num">
                <xm:f>1</xm:f>
              </x14:cfvo>
              <x14:negativeFillColor rgb="FFFF0000"/>
              <x14:axisColor rgb="FF000000"/>
            </x14:dataBar>
          </x14:cfRule>
          <xm:sqref>J163</xm:sqref>
        </x14:conditionalFormatting>
        <x14:conditionalFormatting xmlns:xm="http://schemas.microsoft.com/office/excel/2006/main">
          <x14:cfRule type="dataBar" id="{CF5B8345-3944-493D-96A6-A49E6D9F9F62}">
            <x14:dataBar minLength="0" maxLength="100">
              <x14:cfvo type="num">
                <xm:f>0</xm:f>
              </x14:cfvo>
              <x14:cfvo type="num">
                <xm:f>1</xm:f>
              </x14:cfvo>
              <x14:negativeFillColor rgb="FFFF0000"/>
              <x14:axisColor rgb="FF000000"/>
            </x14:dataBar>
          </x14:cfRule>
          <xm:sqref>J173</xm:sqref>
        </x14:conditionalFormatting>
        <x14:conditionalFormatting xmlns:xm="http://schemas.microsoft.com/office/excel/2006/main">
          <x14:cfRule type="dataBar" id="{F7CCA096-1565-428E-8E32-719D62B243F5}">
            <x14:dataBar minLength="0" maxLength="100">
              <x14:cfvo type="num">
                <xm:f>0</xm:f>
              </x14:cfvo>
              <x14:cfvo type="num">
                <xm:f>1</xm:f>
              </x14:cfvo>
              <x14:negativeFillColor rgb="FFFF0000"/>
              <x14:axisColor rgb="FF000000"/>
            </x14:dataBar>
          </x14:cfRule>
          <xm:sqref>J190</xm:sqref>
        </x14:conditionalFormatting>
        <x14:conditionalFormatting xmlns:xm="http://schemas.microsoft.com/office/excel/2006/main">
          <x14:cfRule type="dataBar" id="{6CF534B0-E0B6-48D9-AB7D-0380E078939E}">
            <x14:dataBar minLength="0" maxLength="100">
              <x14:cfvo type="num">
                <xm:f>0</xm:f>
              </x14:cfvo>
              <x14:cfvo type="num">
                <xm:f>1</xm:f>
              </x14:cfvo>
              <x14:negativeFillColor rgb="FFFF0000"/>
              <x14:axisColor rgb="FF000000"/>
            </x14:dataBar>
          </x14:cfRule>
          <xm:sqref>J196</xm:sqref>
        </x14:conditionalFormatting>
        <x14:conditionalFormatting xmlns:xm="http://schemas.microsoft.com/office/excel/2006/main">
          <x14:cfRule type="dataBar" id="{31FCF1A6-A48D-4E5F-961B-E6F4BA63368D}">
            <x14:dataBar minLength="0" maxLength="100">
              <x14:cfvo type="num">
                <xm:f>0</xm:f>
              </x14:cfvo>
              <x14:cfvo type="num">
                <xm:f>1</xm:f>
              </x14:cfvo>
              <x14:negativeFillColor rgb="FFFF0000"/>
              <x14:axisColor rgb="FF000000"/>
            </x14:dataBar>
          </x14:cfRule>
          <xm:sqref>J209</xm:sqref>
        </x14:conditionalFormatting>
        <x14:conditionalFormatting xmlns:xm="http://schemas.microsoft.com/office/excel/2006/main">
          <x14:cfRule type="dataBar" id="{D00C7545-BC7E-42DF-8904-66BED0582E4C}">
            <x14:dataBar minLength="0" maxLength="100">
              <x14:cfvo type="num">
                <xm:f>0</xm:f>
              </x14:cfvo>
              <x14:cfvo type="num">
                <xm:f>1</xm:f>
              </x14:cfvo>
              <x14:negativeFillColor rgb="FFFF0000"/>
              <x14:axisColor rgb="FF000000"/>
            </x14:dataBar>
          </x14:cfRule>
          <xm:sqref>J212</xm:sqref>
        </x14:conditionalFormatting>
        <x14:conditionalFormatting xmlns:xm="http://schemas.microsoft.com/office/excel/2006/main">
          <x14:cfRule type="dataBar" id="{443F1FB5-833E-46D7-B926-B75B436AFEA9}">
            <x14:dataBar minLength="0" maxLength="100">
              <x14:cfvo type="num">
                <xm:f>0</xm:f>
              </x14:cfvo>
              <x14:cfvo type="num">
                <xm:f>1</xm:f>
              </x14:cfvo>
              <x14:negativeFillColor rgb="FFFF0000"/>
              <x14:axisColor rgb="FF000000"/>
            </x14:dataBar>
          </x14:cfRule>
          <xm:sqref>J215</xm:sqref>
        </x14:conditionalFormatting>
        <x14:conditionalFormatting xmlns:xm="http://schemas.microsoft.com/office/excel/2006/main">
          <x14:cfRule type="dataBar" id="{58AA7F32-B999-4B9F-B03B-0F41BEF48F7B}">
            <x14:dataBar minLength="0" maxLength="100">
              <x14:cfvo type="num">
                <xm:f>0</xm:f>
              </x14:cfvo>
              <x14:cfvo type="num">
                <xm:f>1</xm:f>
              </x14:cfvo>
              <x14:negativeFillColor rgb="FFFF0000"/>
              <x14:axisColor rgb="FF000000"/>
            </x14:dataBar>
          </x14:cfRule>
          <xm:sqref>J218</xm:sqref>
        </x14:conditionalFormatting>
        <x14:conditionalFormatting xmlns:xm="http://schemas.microsoft.com/office/excel/2006/main">
          <x14:cfRule type="dataBar" id="{B60C5DBF-FAD7-4F8B-930A-867794D5E027}">
            <x14:dataBar minLength="0" maxLength="100">
              <x14:cfvo type="num">
                <xm:f>0</xm:f>
              </x14:cfvo>
              <x14:cfvo type="num">
                <xm:f>1</xm:f>
              </x14:cfvo>
              <x14:negativeFillColor rgb="FFFF0000"/>
              <x14:axisColor rgb="FF000000"/>
            </x14:dataBar>
          </x14:cfRule>
          <xm:sqref>J221</xm:sqref>
        </x14:conditionalFormatting>
        <x14:conditionalFormatting xmlns:xm="http://schemas.microsoft.com/office/excel/2006/main">
          <x14:cfRule type="dataBar" id="{3CE7F819-6706-4220-AB7C-ED25DF959EA7}">
            <x14:dataBar minLength="0" maxLength="100">
              <x14:cfvo type="num">
                <xm:f>0</xm:f>
              </x14:cfvo>
              <x14:cfvo type="num">
                <xm:f>1</xm:f>
              </x14:cfvo>
              <x14:negativeFillColor rgb="FFFF0000"/>
              <x14:axisColor rgb="FF000000"/>
            </x14:dataBar>
          </x14:cfRule>
          <xm:sqref>J229</xm:sqref>
        </x14:conditionalFormatting>
        <x14:conditionalFormatting xmlns:xm="http://schemas.microsoft.com/office/excel/2006/main">
          <x14:cfRule type="dataBar" id="{CD5C7DFE-13E3-4065-B60D-97B0CBDE5D4F}">
            <x14:dataBar minLength="0" maxLength="100">
              <x14:cfvo type="num">
                <xm:f>0</xm:f>
              </x14:cfvo>
              <x14:cfvo type="num">
                <xm:f>1</xm:f>
              </x14:cfvo>
              <x14:negativeFillColor rgb="FFFF0000"/>
              <x14:axisColor rgb="FF000000"/>
            </x14:dataBar>
          </x14:cfRule>
          <xm:sqref>J243</xm:sqref>
        </x14:conditionalFormatting>
        <x14:conditionalFormatting xmlns:xm="http://schemas.microsoft.com/office/excel/2006/main">
          <x14:cfRule type="dataBar" id="{64B8230E-6541-4C1F-8CA7-AE8CC4F2C0AD}">
            <x14:dataBar minLength="0" maxLength="100">
              <x14:cfvo type="num">
                <xm:f>0</xm:f>
              </x14:cfvo>
              <x14:cfvo type="num">
                <xm:f>1</xm:f>
              </x14:cfvo>
              <x14:negativeFillColor rgb="FFFF0000"/>
              <x14:axisColor rgb="FF000000"/>
            </x14:dataBar>
          </x14:cfRule>
          <xm:sqref>J256 J367 J355 J352 J349 J346 J342 J338 J329 J319 J312 J302 J287 J283 J275 J270 J264</xm:sqref>
        </x14:conditionalFormatting>
        <x14:conditionalFormatting xmlns:xm="http://schemas.microsoft.com/office/excel/2006/main">
          <x14:cfRule type="dataBar" id="{E5C2551F-DE36-43C4-8BD0-88D5B0064F7C}">
            <x14:dataBar minLength="0" maxLength="100">
              <x14:cfvo type="num">
                <xm:f>0</xm:f>
              </x14:cfvo>
              <x14:cfvo type="num">
                <xm:f>1</xm:f>
              </x14:cfvo>
              <x14:negativeFillColor rgb="FFFF0000"/>
              <x14:axisColor rgb="FF000000"/>
            </x14:dataBar>
          </x14:cfRule>
          <xm:sqref>J383 J396 J393 J386</xm:sqref>
        </x14:conditionalFormatting>
        <x14:conditionalFormatting xmlns:xm="http://schemas.microsoft.com/office/excel/2006/main">
          <x14:cfRule type="dataBar" id="{CCB4BD20-079C-4881-95A9-E224F06A24CC}">
            <x14:dataBar minLength="0" maxLength="100">
              <x14:cfvo type="num">
                <xm:f>0</xm:f>
              </x14:cfvo>
              <x14:cfvo type="num">
                <xm:f>1</xm:f>
              </x14:cfvo>
              <x14:negativeFillColor rgb="FFFF0000"/>
              <x14:axisColor rgb="FF000000"/>
            </x14:dataBar>
          </x14:cfRule>
          <xm:sqref>J390</xm:sqref>
        </x14:conditionalFormatting>
        <x14:conditionalFormatting xmlns:xm="http://schemas.microsoft.com/office/excel/2006/main">
          <x14:cfRule type="dataBar" id="{F852FD13-AEA8-4AED-9B3E-8B2F82534522}">
            <x14:dataBar minLength="0" maxLength="100">
              <x14:cfvo type="num">
                <xm:f>0</xm:f>
              </x14:cfvo>
              <x14:cfvo type="num">
                <xm:f>1</xm:f>
              </x14:cfvo>
              <x14:negativeFillColor rgb="FFFF0000"/>
              <x14:axisColor rgb="FF000000"/>
            </x14:dataBar>
          </x14:cfRule>
          <xm:sqref>J202</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6" baseType="variant">
      <vt:variant>
        <vt:lpstr>Hojas de cálculo</vt:lpstr>
      </vt:variant>
      <vt:variant>
        <vt:i4>1</vt:i4>
      </vt:variant>
      <vt:variant>
        <vt:lpstr>Gráficos</vt:lpstr>
      </vt:variant>
      <vt:variant>
        <vt:i4>1</vt:i4>
      </vt:variant>
      <vt:variant>
        <vt:lpstr>Rangos con nombre</vt:lpstr>
      </vt:variant>
      <vt:variant>
        <vt:i4>2</vt:i4>
      </vt:variant>
    </vt:vector>
  </HeadingPairs>
  <TitlesOfParts>
    <vt:vector size="4" baseType="lpstr">
      <vt:lpstr>NOM-029</vt:lpstr>
      <vt:lpstr>Grafico </vt:lpstr>
      <vt:lpstr>'NOM-029'!Área_de_impresión</vt:lpstr>
      <vt:lpstr>'NOM-029'!Títulos_a_imprimir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Microsoft Office</dc:creator>
  <cp:lastModifiedBy>CATEHE Team</cp:lastModifiedBy>
  <dcterms:created xsi:type="dcterms:W3CDTF">2021-03-16T13:48:01Z</dcterms:created>
  <dcterms:modified xsi:type="dcterms:W3CDTF">2021-07-06T00:22:24Z</dcterms:modified>
</cp:coreProperties>
</file>